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:\SS-6835 PRIMARIOS 23E Y 23F\PRIMARIOS 23E Y 23F\DOCUMENTOS PARA PROCESO PRIMARIOS 23E Y 23F_febrero\"/>
    </mc:Choice>
  </mc:AlternateContent>
  <xr:revisionPtr revIDLastSave="0" documentId="13_ncr:1_{E1DF51C7-BCB0-4A14-B2CB-A69E3F503380}" xr6:coauthVersionLast="47" xr6:coauthVersionMax="47" xr10:uidLastSave="{00000000-0000-0000-0000-000000000000}"/>
  <bookViews>
    <workbookView xWindow="-120" yWindow="-120" windowWidth="29040" windowHeight="15720" tabRatio="907" activeTab="6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BID_ESTR_CIVIL_OFERTA!$A$1:$G$84</definedName>
    <definedName name="_xlnm._FilterDatabase" localSheetId="4" hidden="1">BID_ESTR_COM_OFERTA!$A$1:$E$6</definedName>
    <definedName name="_xlnm._FilterDatabase" localSheetId="3" hidden="1">BID_ESTR_DIST_OFERTA!$A$1:$G$1</definedName>
    <definedName name="_xlnm._FilterDatabase" localSheetId="2" hidden="1">BID_MO_COM_OFERTA!$A$1:$F$11</definedName>
    <definedName name="_xlnm._FilterDatabase" localSheetId="1" hidden="1">BID_MO_DIST_OFERTA!$A$1:$F$76</definedName>
    <definedName name="_xlnm._FilterDatabase" localSheetId="7" hidden="1">ESTRUCTURAS!$A$1:$H$336</definedName>
    <definedName name="_xlnm._FilterDatabase" localSheetId="10" hidden="1">MATERIALES!$A$1:$D$106</definedName>
    <definedName name="_xlnm._FilterDatabase" localSheetId="8" hidden="1">'MATERIALES DISTRIBUCIÓN'!$A$1:$F$107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ESTRUCTURAS!$A$1:$H$337</definedName>
    <definedName name="_xlnm.Print_Area" localSheetId="10">MATERIALES!$A$1:$E$118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6" i="23" l="1"/>
  <c r="G196" i="23" s="1"/>
  <c r="H196" i="23" s="1"/>
  <c r="D36" i="16" s="1"/>
  <c r="E36" i="16" s="1"/>
  <c r="D196" i="23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2" i="25"/>
  <c r="D30" i="16"/>
  <c r="F330" i="23"/>
  <c r="G330" i="23" s="1"/>
  <c r="D330" i="23"/>
  <c r="D285" i="23"/>
  <c r="D286" i="23"/>
  <c r="D287" i="23"/>
  <c r="D288" i="23"/>
  <c r="F285" i="23"/>
  <c r="G285" i="23" s="1"/>
  <c r="F286" i="23"/>
  <c r="G286" i="23" s="1"/>
  <c r="F287" i="23"/>
  <c r="G287" i="23" s="1"/>
  <c r="F288" i="23"/>
  <c r="G288" i="23" s="1"/>
  <c r="F261" i="23"/>
  <c r="G261" i="23" s="1"/>
  <c r="F262" i="23"/>
  <c r="G262" i="23" s="1"/>
  <c r="F263" i="23"/>
  <c r="G263" i="23" s="1"/>
  <c r="F264" i="23"/>
  <c r="G264" i="23" s="1"/>
  <c r="F265" i="23"/>
  <c r="G265" i="23" s="1"/>
  <c r="F266" i="23"/>
  <c r="G266" i="23" s="1"/>
  <c r="F267" i="23"/>
  <c r="G267" i="23" s="1"/>
  <c r="F268" i="23"/>
  <c r="G268" i="23" s="1"/>
  <c r="F269" i="23"/>
  <c r="G269" i="23" s="1"/>
  <c r="F270" i="23"/>
  <c r="G270" i="23" s="1"/>
  <c r="F271" i="23"/>
  <c r="G271" i="23" s="1"/>
  <c r="F272" i="23"/>
  <c r="G272" i="23" s="1"/>
  <c r="F273" i="23"/>
  <c r="G273" i="23" s="1"/>
  <c r="F274" i="23"/>
  <c r="G274" i="23" s="1"/>
  <c r="F275" i="23"/>
  <c r="G275" i="23" s="1"/>
  <c r="F276" i="23"/>
  <c r="G276" i="23" s="1"/>
  <c r="F277" i="23"/>
  <c r="G277" i="23" s="1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F255" i="23"/>
  <c r="G255" i="23" s="1"/>
  <c r="F256" i="23"/>
  <c r="G256" i="23" s="1"/>
  <c r="F257" i="23"/>
  <c r="G257" i="23" s="1"/>
  <c r="F258" i="23"/>
  <c r="G258" i="23" s="1"/>
  <c r="F259" i="23"/>
  <c r="G259" i="23" s="1"/>
  <c r="F260" i="23"/>
  <c r="G260" i="23" s="1"/>
  <c r="D255" i="23"/>
  <c r="D256" i="23"/>
  <c r="D257" i="23"/>
  <c r="D258" i="23"/>
  <c r="D259" i="23"/>
  <c r="D260" i="23"/>
  <c r="F253" i="23"/>
  <c r="G253" i="23" s="1"/>
  <c r="F254" i="23"/>
  <c r="G254" i="23" s="1"/>
  <c r="D253" i="23"/>
  <c r="D254" i="23"/>
  <c r="F244" i="23"/>
  <c r="G244" i="23" s="1"/>
  <c r="F245" i="23"/>
  <c r="G245" i="23" s="1"/>
  <c r="F246" i="23"/>
  <c r="G246" i="23" s="1"/>
  <c r="F247" i="23"/>
  <c r="G247" i="23" s="1"/>
  <c r="F248" i="23"/>
  <c r="G248" i="23" s="1"/>
  <c r="F249" i="23"/>
  <c r="G249" i="23" s="1"/>
  <c r="F250" i="23"/>
  <c r="G250" i="23" s="1"/>
  <c r="F251" i="23"/>
  <c r="G251" i="23" s="1"/>
  <c r="F252" i="23"/>
  <c r="G252" i="23" s="1"/>
  <c r="D244" i="23"/>
  <c r="D245" i="23"/>
  <c r="D246" i="23"/>
  <c r="D247" i="23"/>
  <c r="D248" i="23"/>
  <c r="D249" i="23"/>
  <c r="D250" i="23"/>
  <c r="D251" i="23"/>
  <c r="D252" i="23"/>
  <c r="F242" i="23"/>
  <c r="G242" i="23" s="1"/>
  <c r="F243" i="23"/>
  <c r="G243" i="23" s="1"/>
  <c r="D242" i="23"/>
  <c r="D243" i="23"/>
  <c r="F241" i="23"/>
  <c r="G241" i="23" s="1"/>
  <c r="H241" i="23" s="1"/>
  <c r="D50" i="16" s="1"/>
  <c r="D241" i="23"/>
  <c r="F240" i="23"/>
  <c r="G240" i="23" s="1"/>
  <c r="H240" i="23" s="1"/>
  <c r="D240" i="23"/>
  <c r="F239" i="23"/>
  <c r="G239" i="23" s="1"/>
  <c r="H239" i="23" s="1"/>
  <c r="D239" i="23"/>
  <c r="F230" i="23"/>
  <c r="G230" i="23" s="1"/>
  <c r="F231" i="23"/>
  <c r="G231" i="23" s="1"/>
  <c r="F232" i="23"/>
  <c r="G232" i="23" s="1"/>
  <c r="F233" i="23"/>
  <c r="G233" i="23" s="1"/>
  <c r="F234" i="23"/>
  <c r="G234" i="23" s="1"/>
  <c r="F235" i="23"/>
  <c r="G235" i="23" s="1"/>
  <c r="F236" i="23"/>
  <c r="G236" i="23" s="1"/>
  <c r="F237" i="23"/>
  <c r="G237" i="23" s="1"/>
  <c r="F238" i="23"/>
  <c r="G238" i="23" s="1"/>
  <c r="D230" i="23"/>
  <c r="D231" i="23"/>
  <c r="D232" i="23"/>
  <c r="D233" i="23"/>
  <c r="D234" i="23"/>
  <c r="D235" i="23"/>
  <c r="D236" i="23"/>
  <c r="D237" i="23"/>
  <c r="D238" i="23"/>
  <c r="F216" i="23"/>
  <c r="G216" i="23" s="1"/>
  <c r="D216" i="23"/>
  <c r="F215" i="23"/>
  <c r="G215" i="23" s="1"/>
  <c r="D215" i="23"/>
  <c r="F214" i="23"/>
  <c r="G214" i="23" s="1"/>
  <c r="D214" i="23"/>
  <c r="F213" i="23"/>
  <c r="G213" i="23" s="1"/>
  <c r="D213" i="23"/>
  <c r="F212" i="23"/>
  <c r="G212" i="23" s="1"/>
  <c r="D212" i="23"/>
  <c r="F211" i="23"/>
  <c r="G211" i="23" s="1"/>
  <c r="D211" i="23"/>
  <c r="F210" i="23"/>
  <c r="G210" i="23" s="1"/>
  <c r="D210" i="23"/>
  <c r="F209" i="23"/>
  <c r="G209" i="23" s="1"/>
  <c r="D209" i="23"/>
  <c r="F208" i="23"/>
  <c r="G208" i="23" s="1"/>
  <c r="D208" i="23"/>
  <c r="F203" i="23"/>
  <c r="G203" i="23" s="1"/>
  <c r="H203" i="23" s="1"/>
  <c r="D203" i="23"/>
  <c r="F202" i="23"/>
  <c r="G202" i="23" s="1"/>
  <c r="H202" i="23" s="1"/>
  <c r="D202" i="23"/>
  <c r="F149" i="23"/>
  <c r="G149" i="23" s="1"/>
  <c r="F150" i="23"/>
  <c r="G150" i="23" s="1"/>
  <c r="F151" i="23"/>
  <c r="G151" i="23" s="1"/>
  <c r="F152" i="23"/>
  <c r="G152" i="23" s="1"/>
  <c r="F153" i="23"/>
  <c r="G153" i="23" s="1"/>
  <c r="F154" i="23"/>
  <c r="G154" i="23" s="1"/>
  <c r="F155" i="23"/>
  <c r="G155" i="23" s="1"/>
  <c r="F156" i="23"/>
  <c r="G156" i="23" s="1"/>
  <c r="F157" i="23"/>
  <c r="G157" i="23" s="1"/>
  <c r="F158" i="23"/>
  <c r="G158" i="23" s="1"/>
  <c r="F159" i="23"/>
  <c r="G159" i="23" s="1"/>
  <c r="F160" i="23"/>
  <c r="G160" i="23" s="1"/>
  <c r="F161" i="23"/>
  <c r="G161" i="23" s="1"/>
  <c r="F162" i="23"/>
  <c r="G162" i="23" s="1"/>
  <c r="F163" i="23"/>
  <c r="G163" i="23" s="1"/>
  <c r="F164" i="23"/>
  <c r="G164" i="23" s="1"/>
  <c r="F165" i="23"/>
  <c r="G165" i="23" s="1"/>
  <c r="F166" i="23"/>
  <c r="G166" i="23" s="1"/>
  <c r="F167" i="23"/>
  <c r="G167" i="23" s="1"/>
  <c r="F168" i="23"/>
  <c r="G168" i="23" s="1"/>
  <c r="F169" i="23"/>
  <c r="G169" i="23" s="1"/>
  <c r="F170" i="23"/>
  <c r="G170" i="23" s="1"/>
  <c r="F171" i="23"/>
  <c r="G171" i="23" s="1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F96" i="23"/>
  <c r="G96" i="23" s="1"/>
  <c r="F97" i="23"/>
  <c r="G97" i="23" s="1"/>
  <c r="F98" i="23"/>
  <c r="G98" i="23" s="1"/>
  <c r="F99" i="23"/>
  <c r="G99" i="23" s="1"/>
  <c r="F100" i="23"/>
  <c r="G100" i="23" s="1"/>
  <c r="F101" i="23"/>
  <c r="G101" i="23" s="1"/>
  <c r="F102" i="23"/>
  <c r="G102" i="23" s="1"/>
  <c r="F103" i="23"/>
  <c r="G103" i="23" s="1"/>
  <c r="F104" i="23"/>
  <c r="G104" i="23" s="1"/>
  <c r="F105" i="23"/>
  <c r="G105" i="23" s="1"/>
  <c r="F106" i="23"/>
  <c r="G106" i="23" s="1"/>
  <c r="F107" i="23"/>
  <c r="G107" i="23" s="1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F75" i="23"/>
  <c r="G75" i="23" s="1"/>
  <c r="F76" i="23"/>
  <c r="G76" i="23" s="1"/>
  <c r="F77" i="23"/>
  <c r="G77" i="23" s="1"/>
  <c r="F78" i="23"/>
  <c r="G78" i="23" s="1"/>
  <c r="F79" i="23"/>
  <c r="G79" i="23" s="1"/>
  <c r="D75" i="23"/>
  <c r="D76" i="23"/>
  <c r="D77" i="23"/>
  <c r="D78" i="23"/>
  <c r="D79" i="23"/>
  <c r="F66" i="23"/>
  <c r="G66" i="23" s="1"/>
  <c r="F67" i="23"/>
  <c r="G67" i="23" s="1"/>
  <c r="F68" i="23"/>
  <c r="G68" i="23" s="1"/>
  <c r="F69" i="23"/>
  <c r="G69" i="23" s="1"/>
  <c r="D66" i="23"/>
  <c r="D67" i="23"/>
  <c r="D68" i="23"/>
  <c r="D69" i="23"/>
  <c r="D56" i="23"/>
  <c r="D57" i="23"/>
  <c r="D58" i="23"/>
  <c r="D59" i="23"/>
  <c r="D60" i="23"/>
  <c r="F56" i="23"/>
  <c r="G56" i="23" s="1"/>
  <c r="F57" i="23"/>
  <c r="G57" i="23" s="1"/>
  <c r="F58" i="23"/>
  <c r="G58" i="23" s="1"/>
  <c r="F59" i="23"/>
  <c r="G59" i="23" s="1"/>
  <c r="F60" i="23"/>
  <c r="G60" i="23" s="1"/>
  <c r="D12" i="23"/>
  <c r="F12" i="23"/>
  <c r="G12" i="23" s="1"/>
  <c r="H12" i="23" s="1"/>
  <c r="H244" i="23" l="1"/>
  <c r="H285" i="23"/>
  <c r="H261" i="23"/>
  <c r="H253" i="23"/>
  <c r="H255" i="23"/>
  <c r="H242" i="23"/>
  <c r="H230" i="23"/>
  <c r="H208" i="23"/>
  <c r="D42" i="16" s="1"/>
  <c r="H149" i="23"/>
  <c r="H96" i="23"/>
  <c r="H66" i="23"/>
  <c r="H75" i="23"/>
  <c r="H56" i="23"/>
  <c r="B3" i="26" l="1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F3" i="23"/>
  <c r="F4" i="23"/>
  <c r="F5" i="23"/>
  <c r="F6" i="23"/>
  <c r="F7" i="23"/>
  <c r="F8" i="23"/>
  <c r="F9" i="23"/>
  <c r="F10" i="23"/>
  <c r="F11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61" i="23"/>
  <c r="F62" i="23"/>
  <c r="F63" i="23"/>
  <c r="F64" i="23"/>
  <c r="F65" i="23"/>
  <c r="F70" i="23"/>
  <c r="F71" i="23"/>
  <c r="F72" i="23"/>
  <c r="F73" i="23"/>
  <c r="F74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7" i="23"/>
  <c r="F198" i="23"/>
  <c r="F199" i="23"/>
  <c r="F200" i="23"/>
  <c r="F201" i="23"/>
  <c r="F204" i="23"/>
  <c r="F205" i="23"/>
  <c r="F206" i="23"/>
  <c r="F207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78" i="23"/>
  <c r="F279" i="23"/>
  <c r="F280" i="23"/>
  <c r="F281" i="23"/>
  <c r="F282" i="23"/>
  <c r="F283" i="23"/>
  <c r="F284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28" i="23"/>
  <c r="F329" i="23"/>
  <c r="F331" i="23"/>
  <c r="F332" i="23"/>
  <c r="F333" i="23"/>
  <c r="F334" i="23"/>
  <c r="F335" i="23"/>
  <c r="F336" i="23"/>
  <c r="F2" i="23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B2" i="26"/>
  <c r="C2" i="26"/>
  <c r="B101" i="25" l="1"/>
  <c r="B102" i="25"/>
  <c r="B103" i="25"/>
  <c r="B104" i="25"/>
  <c r="B105" i="25"/>
  <c r="B106" i="25"/>
  <c r="C105" i="25" l="1"/>
  <c r="F104" i="25"/>
  <c r="F105" i="25"/>
  <c r="F106" i="25"/>
  <c r="G80" i="30"/>
  <c r="G81" i="30"/>
  <c r="G82" i="30"/>
  <c r="G83" i="30"/>
  <c r="G77" i="30"/>
  <c r="G78" i="30"/>
  <c r="G79" i="30"/>
  <c r="G65" i="30"/>
  <c r="G66" i="30"/>
  <c r="G67" i="30"/>
  <c r="G68" i="30"/>
  <c r="G69" i="30"/>
  <c r="G70" i="30"/>
  <c r="G71" i="30"/>
  <c r="G72" i="30"/>
  <c r="G73" i="30"/>
  <c r="G47" i="30"/>
  <c r="G48" i="30"/>
  <c r="G49" i="30"/>
  <c r="G50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3" i="30"/>
  <c r="D3" i="23"/>
  <c r="D4" i="23"/>
  <c r="D5" i="23"/>
  <c r="D6" i="23"/>
  <c r="D7" i="23"/>
  <c r="D8" i="23"/>
  <c r="D9" i="23"/>
  <c r="D10" i="23"/>
  <c r="D11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61" i="23"/>
  <c r="D62" i="23"/>
  <c r="D63" i="23"/>
  <c r="D64" i="23"/>
  <c r="D65" i="23"/>
  <c r="D70" i="23"/>
  <c r="D71" i="23"/>
  <c r="D72" i="23"/>
  <c r="D73" i="23"/>
  <c r="D74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7" i="23"/>
  <c r="D198" i="23"/>
  <c r="D199" i="23"/>
  <c r="D200" i="23"/>
  <c r="D201" i="23"/>
  <c r="D204" i="23"/>
  <c r="D205" i="23"/>
  <c r="D206" i="23"/>
  <c r="D207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78" i="23"/>
  <c r="D279" i="23"/>
  <c r="D280" i="23"/>
  <c r="D281" i="23"/>
  <c r="D282" i="23"/>
  <c r="D283" i="23"/>
  <c r="D284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D306" i="23"/>
  <c r="D307" i="23"/>
  <c r="D308" i="23"/>
  <c r="D309" i="23"/>
  <c r="D310" i="23"/>
  <c r="D311" i="23"/>
  <c r="D312" i="23"/>
  <c r="D313" i="23"/>
  <c r="D314" i="23"/>
  <c r="D315" i="23"/>
  <c r="D316" i="23"/>
  <c r="D317" i="23"/>
  <c r="D318" i="23"/>
  <c r="D319" i="23"/>
  <c r="D320" i="23"/>
  <c r="D321" i="23"/>
  <c r="D322" i="23"/>
  <c r="D323" i="23"/>
  <c r="D324" i="23"/>
  <c r="D325" i="23"/>
  <c r="D326" i="23"/>
  <c r="D327" i="23"/>
  <c r="D328" i="23"/>
  <c r="D329" i="23"/>
  <c r="D331" i="23"/>
  <c r="D332" i="23"/>
  <c r="D333" i="23"/>
  <c r="D334" i="23"/>
  <c r="D335" i="23"/>
  <c r="D336" i="23"/>
  <c r="D2" i="23"/>
  <c r="E2" i="26"/>
  <c r="E7" i="26"/>
  <c r="F7" i="26" s="1"/>
  <c r="E8" i="26"/>
  <c r="F8" i="26" s="1"/>
  <c r="E9" i="26"/>
  <c r="F9" i="26" s="1"/>
  <c r="E10" i="26"/>
  <c r="F10" i="26" s="1"/>
  <c r="E11" i="26"/>
  <c r="F11" i="26" s="1"/>
  <c r="E3" i="26"/>
  <c r="F3" i="26" s="1"/>
  <c r="E4" i="26"/>
  <c r="F4" i="26" s="1"/>
  <c r="E5" i="26"/>
  <c r="F5" i="26" s="1"/>
  <c r="E6" i="26"/>
  <c r="F6" i="26" s="1"/>
  <c r="E12" i="26"/>
  <c r="F12" i="26" s="1"/>
  <c r="E13" i="26"/>
  <c r="F13" i="26" s="1"/>
  <c r="E14" i="26"/>
  <c r="F14" i="26" s="1"/>
  <c r="E15" i="26"/>
  <c r="F15" i="26" s="1"/>
  <c r="E16" i="26"/>
  <c r="F16" i="26" s="1"/>
  <c r="E17" i="26"/>
  <c r="F17" i="26" s="1"/>
  <c r="G2" i="30" l="1"/>
  <c r="G76" i="30"/>
  <c r="G74" i="30"/>
  <c r="G64" i="30" s="1"/>
  <c r="G63" i="30"/>
  <c r="G62" i="30"/>
  <c r="G61" i="30"/>
  <c r="G60" i="30"/>
  <c r="G59" i="30"/>
  <c r="G58" i="30"/>
  <c r="G57" i="30"/>
  <c r="G56" i="30"/>
  <c r="G55" i="30"/>
  <c r="G54" i="30"/>
  <c r="G53" i="30"/>
  <c r="G52" i="30"/>
  <c r="G46" i="30"/>
  <c r="G45" i="30"/>
  <c r="G44" i="30"/>
  <c r="G43" i="30"/>
  <c r="G26" i="30"/>
  <c r="G75" i="30" l="1"/>
  <c r="G42" i="30"/>
  <c r="G51" i="30"/>
  <c r="G25" i="30"/>
  <c r="G84" i="30" l="1"/>
  <c r="E8" i="20" s="1"/>
  <c r="G20" i="29" l="1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G21" i="29" l="1"/>
  <c r="F8" i="20" s="1"/>
  <c r="D12" i="16"/>
  <c r="G7" i="23"/>
  <c r="G8" i="23"/>
  <c r="G9" i="23"/>
  <c r="D20" i="16" s="1"/>
  <c r="E20" i="16" s="1"/>
  <c r="G10" i="23"/>
  <c r="G13" i="23"/>
  <c r="G188" i="23"/>
  <c r="G15" i="23"/>
  <c r="G227" i="23"/>
  <c r="G22" i="23"/>
  <c r="G20" i="23"/>
  <c r="G24" i="23"/>
  <c r="G34" i="23"/>
  <c r="G26" i="23"/>
  <c r="G27" i="23"/>
  <c r="G28" i="23"/>
  <c r="G29" i="23"/>
  <c r="G30" i="23"/>
  <c r="G42" i="23"/>
  <c r="G32" i="23"/>
  <c r="G33" i="23"/>
  <c r="G38" i="23"/>
  <c r="G39" i="23"/>
  <c r="G40" i="23"/>
  <c r="G41" i="23"/>
  <c r="G45" i="23"/>
  <c r="G51" i="23"/>
  <c r="G64" i="23"/>
  <c r="G63" i="23"/>
  <c r="G65" i="23"/>
  <c r="G128" i="23"/>
  <c r="G85" i="23"/>
  <c r="G143" i="23"/>
  <c r="G144" i="23"/>
  <c r="G108" i="23"/>
  <c r="G131" i="23"/>
  <c r="G147" i="23"/>
  <c r="G300" i="23"/>
  <c r="G173" i="23"/>
  <c r="G174" i="23"/>
  <c r="G175" i="23"/>
  <c r="G176" i="23"/>
  <c r="G177" i="23"/>
  <c r="D49" i="16"/>
  <c r="E49" i="16" s="1"/>
  <c r="G186" i="23"/>
  <c r="G180" i="23"/>
  <c r="G181" i="23"/>
  <c r="G187" i="23"/>
  <c r="D54" i="16"/>
  <c r="E54" i="16" s="1"/>
  <c r="G197" i="23"/>
  <c r="H197" i="23" s="1"/>
  <c r="D55" i="16"/>
  <c r="E55" i="16" s="1"/>
  <c r="G204" i="23"/>
  <c r="G205" i="23"/>
  <c r="G217" i="23"/>
  <c r="H217" i="23" s="1"/>
  <c r="D43" i="16" s="1"/>
  <c r="G218" i="23"/>
  <c r="H218" i="23" s="1"/>
  <c r="D44" i="16" s="1"/>
  <c r="G221" i="23"/>
  <c r="G223" i="23"/>
  <c r="G224" i="23"/>
  <c r="G283" i="23"/>
  <c r="G323" i="23"/>
  <c r="G298" i="23"/>
  <c r="G299" i="23"/>
  <c r="G326" i="23"/>
  <c r="G319" i="23"/>
  <c r="G335" i="23"/>
  <c r="G332" i="23"/>
  <c r="G333" i="23"/>
  <c r="G2" i="23"/>
  <c r="H2" i="23" s="1"/>
  <c r="G3" i="23"/>
  <c r="H3" i="23" s="1"/>
  <c r="G4" i="23"/>
  <c r="H4" i="23" s="1"/>
  <c r="G5" i="23"/>
  <c r="H5" i="23" s="1"/>
  <c r="D10" i="16" s="1"/>
  <c r="D4" i="17"/>
  <c r="E4" i="17" s="1"/>
  <c r="G23" i="23"/>
  <c r="G172" i="23"/>
  <c r="G178" i="23"/>
  <c r="H178" i="23" s="1"/>
  <c r="D48" i="16" s="1"/>
  <c r="E48" i="16" s="1"/>
  <c r="G189" i="23"/>
  <c r="G324" i="23"/>
  <c r="G331" i="23"/>
  <c r="G11" i="23"/>
  <c r="G6" i="23"/>
  <c r="H6" i="23" s="1"/>
  <c r="D11" i="16" s="1"/>
  <c r="F7" i="15"/>
  <c r="F8" i="15"/>
  <c r="F9" i="15"/>
  <c r="F73" i="14"/>
  <c r="F72" i="14"/>
  <c r="F69" i="14"/>
  <c r="F68" i="14"/>
  <c r="F67" i="14"/>
  <c r="F66" i="14"/>
  <c r="F65" i="14"/>
  <c r="F64" i="14"/>
  <c r="F63" i="14"/>
  <c r="F62" i="14"/>
  <c r="F61" i="14"/>
  <c r="F58" i="14"/>
  <c r="F57" i="14"/>
  <c r="F56" i="14"/>
  <c r="F55" i="14"/>
  <c r="F54" i="14"/>
  <c r="F53" i="14"/>
  <c r="F52" i="14"/>
  <c r="F49" i="14"/>
  <c r="F48" i="14"/>
  <c r="F47" i="14"/>
  <c r="F46" i="14"/>
  <c r="F45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3" i="14"/>
  <c r="H7" i="23" l="1"/>
  <c r="D9" i="16"/>
  <c r="E9" i="16" s="1"/>
  <c r="D3" i="17"/>
  <c r="E3" i="17" s="1"/>
  <c r="E50" i="16"/>
  <c r="E10" i="16"/>
  <c r="E11" i="16"/>
  <c r="E12" i="16"/>
  <c r="E43" i="16"/>
  <c r="E42" i="16"/>
  <c r="G21" i="23"/>
  <c r="G198" i="23"/>
  <c r="G123" i="23"/>
  <c r="G199" i="23"/>
  <c r="G25" i="23"/>
  <c r="G322" i="23"/>
  <c r="G127" i="23"/>
  <c r="G89" i="23"/>
  <c r="G122" i="23"/>
  <c r="G88" i="23"/>
  <c r="G87" i="23"/>
  <c r="G206" i="23"/>
  <c r="G320" i="23"/>
  <c r="G280" i="23"/>
  <c r="G112" i="23"/>
  <c r="G140" i="23"/>
  <c r="G86" i="23"/>
  <c r="G229" i="23"/>
  <c r="G184" i="23"/>
  <c r="G126" i="23"/>
  <c r="G228" i="23"/>
  <c r="G82" i="23"/>
  <c r="G329" i="23"/>
  <c r="G62" i="23"/>
  <c r="G124" i="23"/>
  <c r="G93" i="23"/>
  <c r="G182" i="23"/>
  <c r="G119" i="23"/>
  <c r="G81" i="23"/>
  <c r="G136" i="23"/>
  <c r="G118" i="23"/>
  <c r="G72" i="23"/>
  <c r="G132" i="23"/>
  <c r="G117" i="23"/>
  <c r="G71" i="23"/>
  <c r="G200" i="23"/>
  <c r="G194" i="23"/>
  <c r="G49" i="23"/>
  <c r="D6" i="16"/>
  <c r="E6" i="16" s="1"/>
  <c r="G310" i="23"/>
  <c r="G185" i="23"/>
  <c r="G306" i="23"/>
  <c r="G84" i="23"/>
  <c r="G328" i="23"/>
  <c r="G294" i="23"/>
  <c r="G111" i="23"/>
  <c r="G146" i="23"/>
  <c r="G50" i="23"/>
  <c r="G18" i="23"/>
  <c r="G309" i="23"/>
  <c r="G226" i="23"/>
  <c r="G48" i="23"/>
  <c r="G293" i="23"/>
  <c r="G193" i="23"/>
  <c r="G138" i="23"/>
  <c r="G116" i="23"/>
  <c r="G292" i="23"/>
  <c r="G192" i="23"/>
  <c r="G80" i="23"/>
  <c r="G291" i="23"/>
  <c r="G191" i="23"/>
  <c r="G91" i="23"/>
  <c r="G74" i="23"/>
  <c r="G47" i="23"/>
  <c r="G321" i="23"/>
  <c r="G225" i="23"/>
  <c r="G148" i="23"/>
  <c r="G109" i="23"/>
  <c r="G73" i="23"/>
  <c r="G43" i="23"/>
  <c r="G304" i="23"/>
  <c r="D7" i="16"/>
  <c r="E7" i="16" s="1"/>
  <c r="G303" i="23"/>
  <c r="G61" i="23"/>
  <c r="G120" i="23"/>
  <c r="G55" i="23"/>
  <c r="G312" i="23"/>
  <c r="G297" i="23"/>
  <c r="G142" i="23"/>
  <c r="G54" i="23"/>
  <c r="G279" i="23"/>
  <c r="G201" i="23"/>
  <c r="G278" i="23"/>
  <c r="G183" i="23"/>
  <c r="G302" i="23"/>
  <c r="G311" i="23"/>
  <c r="G295" i="23"/>
  <c r="G195" i="23"/>
  <c r="G179" i="23"/>
  <c r="H179" i="23" s="1"/>
  <c r="D5" i="17" s="1"/>
  <c r="E5" i="17" s="1"/>
  <c r="G141" i="23"/>
  <c r="G95" i="23"/>
  <c r="G83" i="23"/>
  <c r="G53" i="23"/>
  <c r="G334" i="23"/>
  <c r="G314" i="23"/>
  <c r="G281" i="23"/>
  <c r="G220" i="23"/>
  <c r="G130" i="23"/>
  <c r="G113" i="23"/>
  <c r="G313" i="23"/>
  <c r="G296" i="23"/>
  <c r="G219" i="23"/>
  <c r="G207" i="23"/>
  <c r="G129" i="23"/>
  <c r="G31" i="23"/>
  <c r="G19" i="23"/>
  <c r="G90" i="23"/>
  <c r="G139" i="23"/>
  <c r="G110" i="23"/>
  <c r="G17" i="23"/>
  <c r="G305" i="23"/>
  <c r="G137" i="23"/>
  <c r="G94" i="23"/>
  <c r="G52" i="23"/>
  <c r="G14" i="23"/>
  <c r="G307" i="23"/>
  <c r="G290" i="23"/>
  <c r="G190" i="23"/>
  <c r="H186" i="23" s="1"/>
  <c r="D52" i="16" s="1"/>
  <c r="E52" i="16" s="1"/>
  <c r="H172" i="23"/>
  <c r="D47" i="16" s="1"/>
  <c r="E47" i="16" s="1"/>
  <c r="G135" i="23"/>
  <c r="G37" i="23"/>
  <c r="G16" i="23"/>
  <c r="G125" i="23"/>
  <c r="G327" i="23"/>
  <c r="G308" i="23"/>
  <c r="G46" i="23"/>
  <c r="G325" i="23"/>
  <c r="G318" i="23"/>
  <c r="G301" i="23"/>
  <c r="G289" i="23"/>
  <c r="G222" i="23"/>
  <c r="G134" i="23"/>
  <c r="G92" i="23"/>
  <c r="G44" i="23"/>
  <c r="G36" i="23"/>
  <c r="G121" i="23"/>
  <c r="G317" i="23"/>
  <c r="G284" i="23"/>
  <c r="G145" i="23"/>
  <c r="G133" i="23"/>
  <c r="G70" i="23"/>
  <c r="G35" i="23"/>
  <c r="G336" i="23"/>
  <c r="G316" i="23"/>
  <c r="G115" i="23"/>
  <c r="G315" i="23"/>
  <c r="G282" i="23"/>
  <c r="G114" i="23"/>
  <c r="D18" i="16"/>
  <c r="E18" i="16" s="1"/>
  <c r="D16" i="16"/>
  <c r="E16" i="16" s="1"/>
  <c r="F70" i="14"/>
  <c r="H324" i="23" l="1"/>
  <c r="D64" i="16" s="1"/>
  <c r="E64" i="16" s="1"/>
  <c r="H37" i="23"/>
  <c r="D8" i="16" s="1"/>
  <c r="E8" i="16" s="1"/>
  <c r="H147" i="23"/>
  <c r="E44" i="16" s="1"/>
  <c r="H23" i="23"/>
  <c r="D2" i="17" s="1"/>
  <c r="E2" i="17" s="1"/>
  <c r="H204" i="23"/>
  <c r="D41" i="16" s="1"/>
  <c r="E41" i="16" s="1"/>
  <c r="H41" i="23"/>
  <c r="H198" i="23"/>
  <c r="D57" i="16" s="1"/>
  <c r="E57" i="16" s="1"/>
  <c r="H80" i="23"/>
  <c r="H92" i="23"/>
  <c r="H70" i="23"/>
  <c r="H84" i="23"/>
  <c r="D31" i="16" s="1"/>
  <c r="E31" i="16" s="1"/>
  <c r="H295" i="23"/>
  <c r="D59" i="16" s="1"/>
  <c r="E59" i="16" s="1"/>
  <c r="E30" i="16"/>
  <c r="H18" i="23"/>
  <c r="H182" i="23"/>
  <c r="D51" i="16" s="1"/>
  <c r="E51" i="16" s="1"/>
  <c r="H61" i="23"/>
  <c r="D17" i="16" s="1"/>
  <c r="E17" i="16" s="1"/>
  <c r="H331" i="23"/>
  <c r="D65" i="16" s="1"/>
  <c r="E65" i="16" s="1"/>
  <c r="H319" i="23"/>
  <c r="D63" i="16" s="1"/>
  <c r="E63" i="16" s="1"/>
  <c r="H34" i="23"/>
  <c r="H219" i="23"/>
  <c r="D45" i="16" s="1"/>
  <c r="E45" i="16" s="1"/>
  <c r="H289" i="23"/>
  <c r="D58" i="16" s="1"/>
  <c r="E58" i="16" s="1"/>
  <c r="H47" i="23"/>
  <c r="D32" i="16"/>
  <c r="E32" i="16" s="1"/>
  <c r="H221" i="23"/>
  <c r="D46" i="16" s="1"/>
  <c r="E46" i="16" s="1"/>
  <c r="H13" i="23"/>
  <c r="H191" i="23"/>
  <c r="D53" i="16" s="1"/>
  <c r="E53" i="16" s="1"/>
  <c r="H51" i="23"/>
  <c r="D34" i="16"/>
  <c r="E34" i="16" s="1"/>
  <c r="D37" i="16"/>
  <c r="E37" i="16" s="1"/>
  <c r="D40" i="16"/>
  <c r="E40" i="16" s="1"/>
  <c r="H278" i="23"/>
  <c r="D56" i="16" s="1"/>
  <c r="E56" i="16" s="1"/>
  <c r="H135" i="23"/>
  <c r="D39" i="16" s="1"/>
  <c r="E39" i="16" s="1"/>
  <c r="H300" i="23"/>
  <c r="D60" i="16" s="1"/>
  <c r="E60" i="16" s="1"/>
  <c r="H313" i="23"/>
  <c r="D62" i="16" s="1"/>
  <c r="E62" i="16" s="1"/>
  <c r="H307" i="23"/>
  <c r="H125" i="23"/>
  <c r="H108" i="23"/>
  <c r="F50" i="14"/>
  <c r="F43" i="14"/>
  <c r="F74" i="14"/>
  <c r="F59" i="14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6" i="25"/>
  <c r="C2" i="25"/>
  <c r="D5" i="16" l="1"/>
  <c r="E5" i="16" s="1"/>
  <c r="F75" i="14"/>
  <c r="D38" i="16"/>
  <c r="E38" i="16" s="1"/>
  <c r="D35" i="16"/>
  <c r="E35" i="16" s="1"/>
  <c r="D4" i="16"/>
  <c r="E4" i="16" s="1"/>
  <c r="D22" i="16"/>
  <c r="E22" i="16" s="1"/>
  <c r="D61" i="16"/>
  <c r="E61" i="16" s="1"/>
  <c r="D27" i="16"/>
  <c r="E27" i="16" s="1"/>
  <c r="D15" i="16"/>
  <c r="E15" i="16" s="1"/>
  <c r="D24" i="16"/>
  <c r="E24" i="16" s="1"/>
  <c r="D13" i="16"/>
  <c r="E13" i="16" s="1"/>
  <c r="D3" i="16"/>
  <c r="E3" i="16" s="1"/>
  <c r="D2" i="16"/>
  <c r="D26" i="16"/>
  <c r="E26" i="16" s="1"/>
  <c r="D25" i="16"/>
  <c r="E25" i="16" s="1"/>
  <c r="D14" i="16"/>
  <c r="E14" i="16" s="1"/>
  <c r="D28" i="16"/>
  <c r="E28" i="16" s="1"/>
  <c r="D19" i="16"/>
  <c r="E19" i="16" s="1"/>
  <c r="D33" i="16"/>
  <c r="E33" i="16" s="1"/>
  <c r="D23" i="16"/>
  <c r="E23" i="16" s="1"/>
  <c r="D29" i="16"/>
  <c r="E29" i="16" s="1"/>
  <c r="D21" i="16"/>
  <c r="E21" i="16" s="1"/>
  <c r="B3" i="25"/>
  <c r="B4" i="25"/>
  <c r="B5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2" i="25"/>
  <c r="B8" i="25" l="1"/>
  <c r="B6" i="25"/>
  <c r="B27" i="25"/>
  <c r="B7" i="25"/>
  <c r="F5" i="15" l="1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2" i="25"/>
  <c r="F107" i="25" l="1"/>
  <c r="F2" i="26"/>
  <c r="F18" i="26" s="1"/>
  <c r="E2" i="16" l="1"/>
  <c r="E66" i="16" s="1"/>
  <c r="F6" i="15"/>
  <c r="F4" i="15"/>
  <c r="F2" i="15"/>
  <c r="F10" i="15" s="1"/>
  <c r="C8" i="20" l="1"/>
  <c r="E6" i="17"/>
  <c r="D8" i="20" l="1"/>
  <c r="F11" i="15"/>
  <c r="B8" i="20" l="1"/>
  <c r="F76" i="14"/>
  <c r="A8" i="20"/>
  <c r="G8" i="20" l="1"/>
</calcChain>
</file>

<file path=xl/sharedStrings.xml><?xml version="1.0" encoding="utf-8"?>
<sst xmlns="http://schemas.openxmlformats.org/spreadsheetml/2006/main" count="1397" uniqueCount="659">
  <si>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</si>
  <si>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</si>
  <si>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</si>
  <si>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</si>
  <si>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</si>
  <si>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</si>
  <si>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</si>
  <si>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</si>
  <si>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</si>
  <si>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</si>
  <si>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</si>
  <si>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</si>
  <si>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</si>
  <si>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</si>
  <si>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</si>
  <si>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</si>
  <si>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</si>
  <si>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</si>
  <si>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</si>
  <si>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</si>
  <si>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</si>
  <si>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</si>
  <si>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</si>
  <si>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</si>
  <si>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</si>
  <si>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</si>
  <si>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</si>
  <si>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</si>
  <si>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</si>
  <si>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</si>
  <si>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</si>
  <si>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</si>
  <si>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</si>
  <si>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</si>
  <si>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</si>
  <si>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</si>
  <si>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</si>
  <si>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</si>
  <si>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</si>
  <si>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</si>
  <si>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</si>
  <si>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</si>
  <si>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</si>
  <si>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</si>
  <si>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</si>
  <si>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</si>
  <si>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</si>
  <si>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</si>
  <si>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</si>
  <si>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</si>
  <si>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</si>
  <si>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</si>
  <si>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</si>
  <si>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</si>
  <si>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</si>
  <si>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</si>
  <si>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</si>
  <si>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</si>
  <si>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</si>
  <si>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</si>
  <si>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</si>
  <si>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</si>
  <si>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</si>
  <si>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</si>
  <si>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</si>
  <si>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</si>
  <si>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</si>
  <si>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</si>
  <si>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</si>
  <si>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</si>
  <si>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</si>
  <si>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</si>
  <si>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</si>
  <si>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</si>
  <si>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</si>
  <si>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</si>
  <si>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</si>
  <si>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</si>
  <si>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</si>
  <si>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</si>
  <si>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</si>
  <si>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</si>
  <si>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</si>
  <si>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</si>
  <si>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</si>
  <si>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</si>
  <si>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</si>
  <si>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</si>
  <si>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</si>
  <si>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</si>
  <si>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</si>
  <si>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</si>
  <si>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</si>
  <si>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</si>
  <si>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</si>
  <si>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</si>
  <si>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</si>
  <si>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</si>
  <si>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</si>
  <si>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</si>
  <si>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</si>
  <si>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</si>
  <si>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</si>
  <si>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</si>
  <si>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</si>
  <si>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</si>
  <si>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</si>
  <si>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</si>
  <si>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</si>
  <si>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</si>
  <si>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</si>
  <si>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</si>
  <si>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</si>
  <si>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</si>
  <si>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</si>
  <si>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</si>
  <si>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</si>
  <si>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TOTAL MANO DE OBRA SIN IVA USD....................................</t>
  </si>
  <si>
    <t>SUBTOTALES</t>
  </si>
  <si>
    <t>ACOMETIDAS</t>
  </si>
  <si>
    <t>CAJA DE DISTRIBUCIÓN ANTIHURTO</t>
  </si>
  <si>
    <t>VARIOS</t>
  </si>
  <si>
    <t>INSTALACIÓN DE SOPORTE DE ACOMETIDA 3 "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</si>
  <si>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</si>
  <si>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</si>
  <si>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</si>
  <si>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</si>
  <si>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</si>
  <si>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</si>
  <si>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P.U.</t>
  </si>
  <si>
    <t>AC0-0J4X2C</t>
  </si>
  <si>
    <t>APD-0PCC</t>
  </si>
  <si>
    <t>CO0-0J2x4</t>
  </si>
  <si>
    <t>ESE-1ED</t>
  </si>
  <si>
    <t>ESE-1ER</t>
  </si>
  <si>
    <t>ESV-1CD</t>
  </si>
  <si>
    <t>ESV-1CR</t>
  </si>
  <si>
    <t>ESV-3CD2.00</t>
  </si>
  <si>
    <t>ESV-3CP2.00</t>
  </si>
  <si>
    <t>ESV-3CR2.00</t>
  </si>
  <si>
    <t>OTROS G6</t>
  </si>
  <si>
    <t>PO0-0HC12_2000</t>
  </si>
  <si>
    <t>PO0-0HC12_500</t>
  </si>
  <si>
    <t>PT0-0PC2_1</t>
  </si>
  <si>
    <t>PT0-0PC2_2</t>
  </si>
  <si>
    <t>SPV-1E100_150R</t>
  </si>
  <si>
    <t>SPV-1F12K</t>
  </si>
  <si>
    <t>SPV-3GB</t>
  </si>
  <si>
    <t>SPV-3P18_150E</t>
  </si>
  <si>
    <t>TAD-0FS</t>
  </si>
  <si>
    <t>TAD-0TS</t>
  </si>
  <si>
    <t>TAV-0FD</t>
  </si>
  <si>
    <t>TAV-0TD</t>
  </si>
  <si>
    <t>TAV-0TS</t>
  </si>
  <si>
    <t>ESD-1ED</t>
  </si>
  <si>
    <t>ESD-1EP</t>
  </si>
  <si>
    <t>ESD-1ER</t>
  </si>
  <si>
    <t>AC0-REUBICACIÓN</t>
  </si>
  <si>
    <t>ALAMBRE GALVANIZADO NO. 16 BWG</t>
  </si>
  <si>
    <t>HORQUILLA ANCLAJE ACERO GALV. 16 MM DIAM, 75 MM LONG. 7.000 KG, CON PASADOR</t>
  </si>
  <si>
    <t>TIRAFUSIBLE DE MEDIO VOLTAJE CABEZA REMOVIBLE 12 A, TIPO K</t>
  </si>
  <si>
    <t>PIEDRA DE ASENTAR GRANO FINO Y GRANO GRUESO</t>
  </si>
  <si>
    <t>RIPIO TRITURADO 3/4"</t>
  </si>
  <si>
    <t>CEMENTO GRIS SACO DE 50 KG</t>
  </si>
  <si>
    <t>ARENA DE RIO</t>
  </si>
  <si>
    <t>CONDUCTOR DE COBRE DESNUDO, CABLEADO, SUAVE, 6 AWG, 7 HILOS</t>
  </si>
  <si>
    <t>BASE PORTAFUSIBLE UNIPOLAR, TIPO NH TAMAÑO 1, 250 A, 500 V, TIPO AJUSTE: PERNO PASANTE.</t>
  </si>
  <si>
    <t>SECCIONADOR FUSIBLE UNIPOLAR ABIERTO 27 KV, 12 KA, BIL: 150 KV, 100 A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</si>
  <si>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</si>
  <si>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</si>
  <si>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</si>
  <si>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</si>
  <si>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</si>
  <si>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</si>
  <si>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</si>
  <si>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</si>
  <si>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</si>
  <si>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</si>
  <si>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</si>
  <si>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</si>
  <si>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</si>
  <si>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</si>
  <si>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</si>
  <si>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</si>
  <si>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</si>
  <si>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</si>
  <si>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</si>
  <si>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</si>
  <si>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</si>
  <si>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</si>
  <si>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</si>
  <si>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</si>
  <si>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</si>
  <si>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</si>
  <si>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</si>
  <si>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</si>
  <si>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</si>
  <si>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</si>
  <si>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</si>
  <si>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</si>
  <si>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</si>
  <si>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</si>
  <si>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</si>
  <si>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</si>
  <si>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</si>
  <si>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</si>
  <si>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</si>
  <si>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</si>
  <si>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</si>
  <si>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</si>
  <si>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</si>
  <si>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</si>
  <si>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</si>
  <si>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</si>
  <si>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SPD-3LDC</t>
  </si>
  <si>
    <t>CONECTOR TIPO GOLPE PARA CABLE 6 AWG A VARILLA 5/8"</t>
  </si>
  <si>
    <t>OBRAS CIVILES
(USD)</t>
  </si>
  <si>
    <t>MATERIALES REDES (USD)</t>
  </si>
  <si>
    <t>MANO DE OBRA ACOMETIDAS Y MEDIDORES
(USD)</t>
  </si>
  <si>
    <t>CO0-0T3x95(50)+25</t>
  </si>
  <si>
    <t>ESD-4EP</t>
  </si>
  <si>
    <t>SPV-3S100_150E</t>
  </si>
  <si>
    <t>AC0-0X3x6C</t>
  </si>
  <si>
    <t>ABRAZADERA METALICA GALVANIZADA TIPO GANCHO DE 16 MM (5/8") DIAM</t>
  </si>
  <si>
    <t>SELLO DE SEGURIDAD DE POLICARBONATO COLOR GRIS</t>
  </si>
  <si>
    <t>VARILLA PUESTA A TIERRA DE 16 MM DIAM Y 1.80 M LONG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</si>
  <si>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</si>
  <si>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</si>
  <si>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</si>
  <si>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</si>
  <si>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</si>
  <si>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</si>
  <si>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</si>
  <si>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</si>
  <si>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Replanteo y nivelación lineal</t>
  </si>
  <si>
    <t>Corte de carpeta asfáltica con equipo mecánico</t>
  </si>
  <si>
    <t>Corte de hormigón con equipo mecánico</t>
  </si>
  <si>
    <t>Retiro de sumideros</t>
  </si>
  <si>
    <t>Rotura de piso o acera de hormigón</t>
  </si>
  <si>
    <t>Derrocamiento de hormigón armado con martillo eléctrico</t>
  </si>
  <si>
    <t>Derrocamiento de hormigón simple con martillo eléctrico</t>
  </si>
  <si>
    <t>Módulo de cerramiento provisional metálico a=1.2m</t>
  </si>
  <si>
    <t>Cerramiento provisional de yute</t>
  </si>
  <si>
    <t>Rampa peatonal en estructura de madera</t>
  </si>
  <si>
    <t>Rampa vehicular en estructura metálica</t>
  </si>
  <si>
    <t>Excavación manual de 0-2m</t>
  </si>
  <si>
    <t>Excavación a máquina</t>
  </si>
  <si>
    <t>Rasanteo de zanja</t>
  </si>
  <si>
    <t>Cama de arena</t>
  </si>
  <si>
    <t>Relleno manual compactado con arena fina</t>
  </si>
  <si>
    <t>Relleno manual compactado con sub base clase III</t>
  </si>
  <si>
    <t>Malla electrosoldada (6.15)</t>
  </si>
  <si>
    <t>Reinstalación de sumideros</t>
  </si>
  <si>
    <t>Acero de refuerzo en varillas corrugadas fy=4200 kg/cm2 (provisión, conf y colocación)</t>
  </si>
  <si>
    <t>Grava para drenes</t>
  </si>
  <si>
    <t>Rotura de pavimento flexible</t>
  </si>
  <si>
    <t>Excavación a máquina (Nocturno)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</si>
  <si>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</si>
  <si>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</si>
  <si>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</si>
  <si>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</si>
  <si>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D.10.2.1. ACT.</t>
  </si>
  <si>
    <t>MONTAJE DE CAJAS DE DISTRIBUCIÓN MONOFÁSICA EN POSTE - NUEVO</t>
  </si>
  <si>
    <t>E.2.1.2. ACT.</t>
  </si>
  <si>
    <t xml:space="preserve">ELABORACIÓN DE PUNTAS TERMINAL TIPO CODO PARA CELDAS Y TRANSFORMADOR TIPO PEDESTAL </t>
  </si>
  <si>
    <t>INSTALACIÓN DE ACOMETIDA BIFÁSICA</t>
  </si>
  <si>
    <t>INSTALACIÓN DE CAJA DE DISTRIBUCIÓN BIFÁSICA ANTIHURTO</t>
  </si>
  <si>
    <t>ABRAZADERA DE ACERO GALV. PLETINA 38 X 4 MM, 2 PERNOS, DIAM 160 MM, PERNO ROSCA CORRIDA 15 X 150 MM, SUJECION BASTIDOR DOBLE</t>
  </si>
  <si>
    <t>AC0-0J3X2C</t>
  </si>
  <si>
    <t>CAJA LAMINA ACERO GALV. 1,27 MM ESP, SOPORTE Y PROTECCION DE BASES PORTAFUSIBLES BV, POSTE</t>
  </si>
  <si>
    <t>CINTA ELECTRICA AUTOFUNDENTE DE 19 MM X 9 M DE LONGITUD</t>
  </si>
  <si>
    <t>CINTA ELECTRICA VINILO PVC 19 MM ANCHO, 20.1 M.DE LONGITUD.</t>
  </si>
  <si>
    <t>CONECTOR ESTANCO,  DENTADO SIMPLE, CABLES AL/CU AISLADOS 10-95mm2(7-3/0 AWG)  Y 1,5-10 mm2 (16-7 AWG), TUERCA FUSIBLE</t>
  </si>
  <si>
    <t>PERNO MAQUINA DE ACERO GALVANIZADO TUERCA ARANDELA PLANA Y DE PRESION 16 MM X 38 MM (5/8" X 1 1/2")</t>
  </si>
  <si>
    <t>PIE AMIGO DE ACERO GALVANIZADO, PERFIL "L", 40 X 40 X 6 MM, 1000 MM LONG</t>
  </si>
  <si>
    <t>PRECINTO PLÁSTICO, 7 X 350 MM, CON PROTECCION UV</t>
  </si>
  <si>
    <t>SPD-2F35_1</t>
  </si>
  <si>
    <t>SPD-2LDC</t>
  </si>
  <si>
    <t>SPV-1F1.0</t>
  </si>
  <si>
    <t>SPV-1P18_150E</t>
  </si>
  <si>
    <t>SPV-1S100_150E</t>
  </si>
  <si>
    <t>TRV-1C25</t>
  </si>
  <si>
    <t>CAJA DE DISTRIBUCION DE ACERO, BIFASICA, 600 V, 2 FASES Y 1 NEUTRO,HERMETICO, CON TAPA DE SEGURIDAD.</t>
  </si>
  <si>
    <t>CABLE MULTIPLEX ALUMINIO AAC 2 X 4 AWG PE 600 V AISLADOS DUPLEX</t>
  </si>
  <si>
    <t>CABLE PREENSAMBLADO DE AL, CABLEADO, 600 V, XLPE, 3 X 95 AAC + 1 X 50 AAAC + 1 X 25 AAC MM2 (3 X 3/0 + 1 X 1/0 + 1 X 4 AWG)</t>
  </si>
  <si>
    <t>CABLE ANTIHURTO DE ALEACION AA-8000, TIPO SEU 2 X 6 AWG + 1 X 6 AWG, AISLAMIENTO XLPE PARA LAS FASES 7 HILOS, HILOS PARA EL NEUTRO (8 HILOS), CINTA TERMICA (POLIESTER - FIBRA DE VIDRIO), CHAQUETA PVC, 600 V, 90°C.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</si>
  <si>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</si>
  <si>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</si>
  <si>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</si>
  <si>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</si>
  <si>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</si>
  <si>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</si>
  <si>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CONECTOR RANURA PARALELA ALEACION COBRE, NO. 6 - 4/0 AWG, AJUSTE MECANICO, 1 PERNO CENTRAL</t>
  </si>
  <si>
    <t>CLAVOS DE ACERO PARA MADERA 2"</t>
  </si>
  <si>
    <t>kg</t>
  </si>
  <si>
    <t>TACO NYLON, DIAMETRO 8 MM F 8</t>
  </si>
  <si>
    <t>TORNILLO COLA DE PATO DE 8 MM X 1"</t>
  </si>
  <si>
    <t>PINZA TERMOPLÁSTICA PARA ACOMETIDA, MULTICONDUCTOR DE 4-25 MM2</t>
  </si>
  <si>
    <t>PRECINTO PLÁSTICO, 7 X 350 MM</t>
  </si>
  <si>
    <t>EQUIPO DE CONTROL AUTOMATICO DE ALUMBRADO PUBLICO DE 30 A</t>
  </si>
  <si>
    <t>FOTOCONTROL DE 120 V, 1000 W O 1800 VA, SIN BASE</t>
  </si>
  <si>
    <t>AISLADOR DE PORCELANA TIPO ROLLO CLASE ANSI 53-2, 0.25 KV</t>
  </si>
  <si>
    <t>BASTIDOR (RACK) PARA SECUNDARIO DE ACERO GALV. 1 VIA. 38 X 4 MM</t>
  </si>
  <si>
    <t>RETENCIÓN TERMINAL PREFORMADA PARACABLE ALUMINIO NO. 2/0 AWG</t>
  </si>
  <si>
    <t>ABRAZADERA DE ACERO GALV. PLETINA 38 X 4 MM, 2 PERNOS, DIAM 160 MM, PERNO ROSCA CORRIDA 15 X 150 MM</t>
  </si>
  <si>
    <t>CONDUCTOR DE ALUMINIO DESNUDO SOLIDO PARA ATADURAS 4 AWG</t>
  </si>
  <si>
    <t>BASTIDOR (RACK) PARA SECUNDARIO DE ACERO GALV. 4 VIAS 38 X 4 MM</t>
  </si>
  <si>
    <t>CINTA DE ARMAR ALEACION DE ALUMINIO 1.27 MM ESPESOR X 7.62 MM ANCHO</t>
  </si>
  <si>
    <t>CONECTOR , ALEACION Cu, RANURAS PARALELAS, NO. 1/0 - 4/0 AWG, 6 - 4/0 AWG, DOS PERNOS LATERALES Y SEPARADOR</t>
  </si>
  <si>
    <t>PERNO PIN PUNTA DE POSTE DOBLE, ACERO GALV. ACCESORIOS DE SUJECION, 18 X 450 MM, 25 KV</t>
  </si>
  <si>
    <t>AISLADOR DE PORCELANA TIPO ESPIGA (PIN), RADIOINTERFERENCIA CLASE ANSI 56-1, 25 KV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</si>
  <si>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</si>
  <si>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</si>
  <si>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AISLADOR DE CAUCHO SILICONADO TIPO SUSPENSION CLASE ANSI DS-28, 22 KV</t>
  </si>
  <si>
    <t>GRAPA ALEACION AL, TERMINAL APERNADA TIPO PISTOLA, NO. 6 - 4/0 AWG</t>
  </si>
  <si>
    <t>ABRAZADERA DE ACERO GALV. PLETINA 50 X 6 MM, 2 PERNOS, DIAM 160 MM, EXTENSIÓN SIMPLE, PERNO ROSCA CORRIDA 15 X 150 MM</t>
  </si>
  <si>
    <t>CRUCETA ACERO GALV. UNIVERSAL, PERFIL "L" DE 75 X 75 X 6 MM Y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</si>
  <si>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</si>
  <si>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</si>
  <si>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</si>
  <si>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</si>
  <si>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</si>
  <si>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</si>
  <si>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RETENEDOR TERMINAL PREFORMADO PARA RETENER CABLE ACERO DE 3/8" DE DIAMETRO</t>
  </si>
  <si>
    <t>CABLE ACERO GALVANIZADO GRADO SIEMENS MARTIN 3/8" DIAM. 7 HILOS, 3155 KG</t>
  </si>
  <si>
    <t>POSTE DE HORMIGON ARMADO, CIRCULAR, CRH 2 000 KG, 12 M</t>
  </si>
  <si>
    <t>AGUA PARA CONSTRUCCION</t>
  </si>
  <si>
    <t>POSTE CIRCULAR DE HORMIGON ARMADO DE 500 KG, LONGITUD 12.0 M, AZUL</t>
  </si>
  <si>
    <t>SUELDA EXOTERMICA, CARGA 90 GRAMOS</t>
  </si>
  <si>
    <t>CONDUCTOR DE COBRE DESNUDO, CABLEADO, SUAVE, 2 AWG, 7 HILOS</t>
  </si>
  <si>
    <t>CARTUCHO FUSIBLE PARA BAJO VOLTAJE, TIPO NH TAMAÑO 1, 35 A</t>
  </si>
  <si>
    <t>PERNO MAQUINA DE ACERO GALVANIZADO, TUERCA, ARANDELA PLANA Y DE PRESION, 8 MM X 38 MM (5/16" X 1 1/2")</t>
  </si>
  <si>
    <t>TIRAFUSIBLE DE MEDIO VOLTAJE TIPO DUAL DE 0,6 A</t>
  </si>
  <si>
    <t>TIRAFUSIBLE DE MEDIO VOLTAJE TIPO DUAL DE 1,0 A</t>
  </si>
  <si>
    <t>GRAPA ALEACION AL, PARA DERIVACION LINEA EN CALIENTE, PRINCIPAL 6 AWG -400 MCM, DERIVADO 6 - 4/0 AWG</t>
  </si>
  <si>
    <t>PARARRAYOS CLASE DISTRIBUCION TIPO POLIMERICO DE OXIDO DE ZN, 18 KV, CON MODULO DE DESCONEXION</t>
  </si>
  <si>
    <t>CABLE DE CU, CABLEADO, 2 KV, TTU, 2 AWG, 7 HILOS</t>
  </si>
  <si>
    <t>CRUCETA ACERO GALV. UNIVERSAL, PERFIL "L" DE 75 X 75 X 6 MM Y 1200 MM LONG</t>
  </si>
  <si>
    <t>PIE AMIGO DE ACERO GALVANIZADO, PERFIL "L", 40 X 40 X 6 MM, 700 MM LONG</t>
  </si>
  <si>
    <t>SECCIONADOR FUSIBLE UNIPOLAR ABIERTO 27 KV, 12 KA, BIL: 150 KV, 100 A, CAMARA ROMPE ARCOS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</si>
  <si>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</si>
  <si>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</si>
  <si>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</si>
  <si>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BRAZO DE ACERO GALVANIZADO, TUBULAR, TENSOR FAROL, ESPESOR 3 MM, DIAM 2", 1500 MM</t>
  </si>
  <si>
    <t>AISLADOR DE PORCELANA TIPO RETENIDA CLASE ANSI 54-3 23 KV</t>
  </si>
  <si>
    <t>TERMINAL DE COMPRESION RECTO DE CU-SN, 1 PERFORACION (TIPO OJO DE 1/2"), BARRIL LARGO, CALIBRE 2 AWG, PERNO, TUERCA Y ARANDELAS PLANA Y PRESION</t>
  </si>
  <si>
    <t>ABRAZADERA DE PLETINA ACERO GALV. 3 PERNOS 50 X 6 MM, MONTAJE TRANSF. MONOFASICO</t>
  </si>
  <si>
    <t>TRANSF. MONOF. CONVENC. 25 KVA, 22.860 GRDY/13.200 - 120/240 V, 1B (MV) 3B (BV), +1/-3X2.5%</t>
  </si>
  <si>
    <t>SOPORTE DE ACERO GALVANIZADO, TIPO REPISA PARA MONTAJE DE TRANSFORMADOR TRIFASICO</t>
  </si>
  <si>
    <t>CABLE DE CU, CABLEADO, 2 KV, TTU, 1/0 AWG, 19 HILOS</t>
  </si>
  <si>
    <t>TERMINAL DE COMPRESION RECTO DE CU-SN , 1 PERFORACION (TIPO OJO DE 1/2"), BARRIL LARGO, CALIBRE 1/0 AWG, PERNO, TUERCA Y ARANDELAS PLANA Y PRESION</t>
  </si>
  <si>
    <t>OBRAS AMBIENTALES
(USD)</t>
  </si>
  <si>
    <t>P.Unitario</t>
  </si>
  <si>
    <t>P.Total</t>
  </si>
  <si>
    <t>1</t>
  </si>
  <si>
    <t>1.1</t>
  </si>
  <si>
    <t>502001</t>
  </si>
  <si>
    <t>1.2</t>
  </si>
  <si>
    <t>502002</t>
  </si>
  <si>
    <t>1.3</t>
  </si>
  <si>
    <t>502136</t>
  </si>
  <si>
    <t>Corte de carpeta asfáltica con equipo mecánico (nocturno)</t>
  </si>
  <si>
    <t>1.4</t>
  </si>
  <si>
    <t>502003</t>
  </si>
  <si>
    <t>1.5</t>
  </si>
  <si>
    <t>502007</t>
  </si>
  <si>
    <t>1.6</t>
  </si>
  <si>
    <t>502079</t>
  </si>
  <si>
    <t>Rotura de pavimento flexible (nocturno)</t>
  </si>
  <si>
    <t>1.7</t>
  </si>
  <si>
    <t>1.8</t>
  </si>
  <si>
    <t>502009</t>
  </si>
  <si>
    <t>1.9</t>
  </si>
  <si>
    <t>502008</t>
  </si>
  <si>
    <t>1.10</t>
  </si>
  <si>
    <t>502013</t>
  </si>
  <si>
    <t>1.11</t>
  </si>
  <si>
    <t>502012</t>
  </si>
  <si>
    <t>1.12</t>
  </si>
  <si>
    <t>502157</t>
  </si>
  <si>
    <t>1.13</t>
  </si>
  <si>
    <t>502158</t>
  </si>
  <si>
    <t>1.14</t>
  </si>
  <si>
    <t>502104</t>
  </si>
  <si>
    <t>Desalojo de excavación y escombros distancia &gt;= 20km &lt;=30km</t>
  </si>
  <si>
    <t>1.15</t>
  </si>
  <si>
    <t>502105</t>
  </si>
  <si>
    <t>Desalojo de excavación y escombros distancia &gt;= 20km &lt;=30km (nocturno)</t>
  </si>
  <si>
    <t>1.16</t>
  </si>
  <si>
    <t>502005</t>
  </si>
  <si>
    <t>Derrocamiento de bordillos</t>
  </si>
  <si>
    <t>2</t>
  </si>
  <si>
    <t>2.1</t>
  </si>
  <si>
    <t>502016</t>
  </si>
  <si>
    <t>Excavación manual de zanja (0-2)m</t>
  </si>
  <si>
    <t>2.2</t>
  </si>
  <si>
    <t>502140</t>
  </si>
  <si>
    <t>Excavación manual de zanja (0-2)m (nocturno)</t>
  </si>
  <si>
    <t>2.3</t>
  </si>
  <si>
    <t>502017</t>
  </si>
  <si>
    <t>2.4</t>
  </si>
  <si>
    <t>502018</t>
  </si>
  <si>
    <t>2.5</t>
  </si>
  <si>
    <t>502087</t>
  </si>
  <si>
    <t>2.6</t>
  </si>
  <si>
    <t>502019</t>
  </si>
  <si>
    <t>2.7</t>
  </si>
  <si>
    <t>502022</t>
  </si>
  <si>
    <t>2.8</t>
  </si>
  <si>
    <t>502089</t>
  </si>
  <si>
    <t>Cama de arena (nocturno)</t>
  </si>
  <si>
    <t>2.9</t>
  </si>
  <si>
    <t>502023</t>
  </si>
  <si>
    <t>2.10</t>
  </si>
  <si>
    <t>502090</t>
  </si>
  <si>
    <t>Relleno manual compactado con arena fina (nocturno)</t>
  </si>
  <si>
    <t>2.11</t>
  </si>
  <si>
    <t>502025</t>
  </si>
  <si>
    <t>2.12</t>
  </si>
  <si>
    <t>502092</t>
  </si>
  <si>
    <t>Relleno manual compactado con sub base clase III (nocturno)</t>
  </si>
  <si>
    <t>2.13</t>
  </si>
  <si>
    <t>502024</t>
  </si>
  <si>
    <t>Relleno compactado con material del sitio</t>
  </si>
  <si>
    <t>2.14</t>
  </si>
  <si>
    <t>502091</t>
  </si>
  <si>
    <t>Relleno compactado con material del sitio (nocturno)</t>
  </si>
  <si>
    <t>3</t>
  </si>
  <si>
    <t>3.1</t>
  </si>
  <si>
    <t>502027</t>
  </si>
  <si>
    <t>Hormigón f´c=180 kg/cm2 en bordillos b=15cm, h=35cm</t>
  </si>
  <si>
    <t>3.2</t>
  </si>
  <si>
    <t>502029</t>
  </si>
  <si>
    <t>Hormigón f´c= 210 kg/cm2 en contrapiso e=10cm (acera Inc. encofrado)</t>
  </si>
  <si>
    <t>3.3</t>
  </si>
  <si>
    <t>502030</t>
  </si>
  <si>
    <t>3.4</t>
  </si>
  <si>
    <t>502031</t>
  </si>
  <si>
    <t>Imprimación asfáltica RC2 mezcla líquida</t>
  </si>
  <si>
    <t>3.5</t>
  </si>
  <si>
    <t>502032</t>
  </si>
  <si>
    <t>Hormigón asfáltico</t>
  </si>
  <si>
    <t>4</t>
  </si>
  <si>
    <t>4.1</t>
  </si>
  <si>
    <t>502035</t>
  </si>
  <si>
    <t>Cinta de identificación de banco de ductos</t>
  </si>
  <si>
    <t>4.2</t>
  </si>
  <si>
    <t>502099</t>
  </si>
  <si>
    <t>Cinta de identificación de banco de ductos (Nocturno)</t>
  </si>
  <si>
    <t>4.3</t>
  </si>
  <si>
    <t>4.4</t>
  </si>
  <si>
    <t>4.5</t>
  </si>
  <si>
    <t>503004</t>
  </si>
  <si>
    <t>4.6</t>
  </si>
  <si>
    <t>503031</t>
  </si>
  <si>
    <t>4.7</t>
  </si>
  <si>
    <t>503005</t>
  </si>
  <si>
    <t>4.8</t>
  </si>
  <si>
    <t>503032</t>
  </si>
  <si>
    <t>4.9</t>
  </si>
  <si>
    <t>502037</t>
  </si>
  <si>
    <t>Alambre galvanizado #16</t>
  </si>
  <si>
    <t>4.10</t>
  </si>
  <si>
    <t>4.11</t>
  </si>
  <si>
    <t>502036</t>
  </si>
  <si>
    <t>Tapón de espuma de poliuretano</t>
  </si>
  <si>
    <t>4.12</t>
  </si>
  <si>
    <t>5</t>
  </si>
  <si>
    <t xml:space="preserve">CONSTRUCCIÓN DE POZOS </t>
  </si>
  <si>
    <t>5.1</t>
  </si>
  <si>
    <t>502038</t>
  </si>
  <si>
    <t>Replanteo y nivelación</t>
  </si>
  <si>
    <t>5.2</t>
  </si>
  <si>
    <t>502039</t>
  </si>
  <si>
    <t>Encofrado recto con tabla dura (2 usos)</t>
  </si>
  <si>
    <t>5.3</t>
  </si>
  <si>
    <t>502041</t>
  </si>
  <si>
    <t>5.4</t>
  </si>
  <si>
    <t>502044</t>
  </si>
  <si>
    <t>Acero estructural ASTM A36 en estructuras menores</t>
  </si>
  <si>
    <t>5.5</t>
  </si>
  <si>
    <t>502034</t>
  </si>
  <si>
    <t>Hormigón f´c=210kg/cm2 (incluye plastificante)</t>
  </si>
  <si>
    <t>5.6</t>
  </si>
  <si>
    <t>504003</t>
  </si>
  <si>
    <t>Tapa H.N. d=0,60m, tráfico pesado</t>
  </si>
  <si>
    <t>5.7</t>
  </si>
  <si>
    <t>502042</t>
  </si>
  <si>
    <t>5.8</t>
  </si>
  <si>
    <t>5.9</t>
  </si>
  <si>
    <t>6</t>
  </si>
  <si>
    <t>RETIROS Y REPOSICIONES</t>
  </si>
  <si>
    <t>6.1</t>
  </si>
  <si>
    <t>502011</t>
  </si>
  <si>
    <t>Retiro de adoquín vehicular</t>
  </si>
  <si>
    <t>6.2</t>
  </si>
  <si>
    <t>502059</t>
  </si>
  <si>
    <t>Recolocación de adoquín vehicular</t>
  </si>
  <si>
    <t>6.3</t>
  </si>
  <si>
    <t>502006</t>
  </si>
  <si>
    <t>6.4</t>
  </si>
  <si>
    <t>502033</t>
  </si>
  <si>
    <t>6.5</t>
  </si>
  <si>
    <t>6.6</t>
  </si>
  <si>
    <t>Gestión de desechos peligrosos con Gestor Ambiental: Disposición Final</t>
  </si>
  <si>
    <t>Gestión de desechos peligrosos con Gestor Ambiental: Transporte</t>
  </si>
  <si>
    <t>Cubeto plástico de 5 galones</t>
  </si>
  <si>
    <t>Kit básico para control de derrames de sustancias químicas</t>
  </si>
  <si>
    <t>Extintor PQS de 10 lbs</t>
  </si>
  <si>
    <t>Botiquín de emergencias, tamaño grande para construcción</t>
  </si>
  <si>
    <t>Etiqueta adhesiva de 10 x 12 cm, para envase de producto químico</t>
  </si>
  <si>
    <t>Tanque metálico de 55 galones con tapa, pintados y etiquetados varios colores</t>
  </si>
  <si>
    <t>Cono de seguridad 91 cm</t>
  </si>
  <si>
    <t>Cinta de peligro de 12 cm o 5 pulgadas de ancho</t>
  </si>
  <si>
    <t>Letrero informativo de obra tamaño 3.5 m x 1.5 m, metálico con vinil impreso a color</t>
  </si>
  <si>
    <t>Hoja de papel bond, tamaño a4, con impresión</t>
  </si>
  <si>
    <t>Señalización de seguridad de 70 x 84 cm en lámina de acero galvanizado</t>
  </si>
  <si>
    <t>Elaboración de carteles informativos para actores sociales, tamaño A2</t>
  </si>
  <si>
    <t>Señalización vial, tipo caballete de 1.50 x 0.90 m.</t>
  </si>
  <si>
    <t>Control de polvo con tanquero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</si>
  <si>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</si>
  <si>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</si>
  <si>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Baliza base de hormigón, 30 x 30 x 10 cm y tubo de PVC de 50mm diam x 100 cm de alto</t>
  </si>
  <si>
    <t>SUBTOTAL:</t>
  </si>
  <si>
    <t>PROCEDENCIA</t>
  </si>
  <si>
    <t>PRECIO
UNITARIO</t>
  </si>
  <si>
    <t>1.17</t>
  </si>
  <si>
    <t>1.18</t>
  </si>
  <si>
    <t>1.19</t>
  </si>
  <si>
    <t>1.20</t>
  </si>
  <si>
    <t>1.21</t>
  </si>
  <si>
    <t>1.22</t>
  </si>
  <si>
    <t>502137</t>
  </si>
  <si>
    <t>Corte de hormigón con equipo mecánico (nocturno)</t>
  </si>
  <si>
    <t>502082</t>
  </si>
  <si>
    <t>Rotura de piso o acera de hormigón (nocturno)</t>
  </si>
  <si>
    <t>502084</t>
  </si>
  <si>
    <t>Derrocamiento de hormigón simple con martillo eléctrico (Nocturno)</t>
  </si>
  <si>
    <t>502083</t>
  </si>
  <si>
    <t>Derrocamiento de hormigón armado con martillo eléctrico (Nocturno)</t>
  </si>
  <si>
    <t>502080</t>
  </si>
  <si>
    <t>Derrocamiento de bordillos (nocturno)</t>
  </si>
  <si>
    <t>502021</t>
  </si>
  <si>
    <t>Entibado de protección</t>
  </si>
  <si>
    <t>2.15</t>
  </si>
  <si>
    <t>2.16</t>
  </si>
  <si>
    <t>502086</t>
  </si>
  <si>
    <t>Excavación manual de 0-2m (nocturno)</t>
  </si>
  <si>
    <t>502088</t>
  </si>
  <si>
    <t>Rasanteo de zanja (nocturno)</t>
  </si>
  <si>
    <t>3.6</t>
  </si>
  <si>
    <t>3.7</t>
  </si>
  <si>
    <t>3.8</t>
  </si>
  <si>
    <t>502141</t>
  </si>
  <si>
    <t>Malla electrosoldada (6.15) (Nocturno)</t>
  </si>
  <si>
    <t>502096</t>
  </si>
  <si>
    <t>Imprimación asfáltica RC2 mezcla líquida (Nocturno)</t>
  </si>
  <si>
    <t>502097</t>
  </si>
  <si>
    <t>Hormigón asfáltico (Nocturno)</t>
  </si>
  <si>
    <t>5.10</t>
  </si>
  <si>
    <t>503002</t>
  </si>
  <si>
    <t>Tuberia 1 Via Pvc 160 Mm O 6" Naranja Corrugado</t>
  </si>
  <si>
    <t>503030</t>
  </si>
  <si>
    <t>Tuberia 1 Via Pvc 160 Mm O 6" Naranja Corrugado (Nocturno)</t>
  </si>
  <si>
    <t>Separador De 5 Cm (2")</t>
  </si>
  <si>
    <t>Separador De 5 Cm (2") (Nocturno)</t>
  </si>
  <si>
    <t>Triducto 40Mm Polietileno</t>
  </si>
  <si>
    <t>Triducto 40Mm Polietileno (Nocturno)</t>
  </si>
  <si>
    <t>502100</t>
  </si>
  <si>
    <t>Alambre galvanizado #16 (Nocturno)</t>
  </si>
  <si>
    <t>504001</t>
  </si>
  <si>
    <t>Tapón M de desagüe PVC 160 mm</t>
  </si>
  <si>
    <t>502143</t>
  </si>
  <si>
    <t>Encofrado recto con tabla dura (2 usos) (Nocturno)</t>
  </si>
  <si>
    <t>502144</t>
  </si>
  <si>
    <t>Acero de refuerzo en varillas corrugadas fy=4200 kg/cm2 (provisión, conf y colocación) (Nocturno)</t>
  </si>
  <si>
    <t>502142</t>
  </si>
  <si>
    <t>Hormigón f´c=210kg/cm2 (incluye plastificante) (Nocturno)</t>
  </si>
  <si>
    <t>6.7</t>
  </si>
  <si>
    <t>6.8</t>
  </si>
  <si>
    <t>502162</t>
  </si>
  <si>
    <t>Retiro de Adoquin Vehicular (Nocturno)</t>
  </si>
  <si>
    <t>502163</t>
  </si>
  <si>
    <t>Recolocación de adoquín vehicular (nocturno)</t>
  </si>
  <si>
    <t>502014</t>
  </si>
  <si>
    <t>Retiro de señalética vertical</t>
  </si>
  <si>
    <t>502060</t>
  </si>
  <si>
    <t>Reinstalación de señalética vertical</t>
  </si>
  <si>
    <t>600121</t>
  </si>
  <si>
    <t>600132</t>
  </si>
  <si>
    <t>600134</t>
  </si>
  <si>
    <t>600085</t>
  </si>
  <si>
    <t>600069</t>
  </si>
  <si>
    <t>600017</t>
  </si>
  <si>
    <t>600020</t>
  </si>
  <si>
    <t>600021</t>
  </si>
  <si>
    <t>600111</t>
  </si>
  <si>
    <t>600122</t>
  </si>
  <si>
    <t>600041</t>
  </si>
  <si>
    <t>600029</t>
  </si>
  <si>
    <t>600028</t>
  </si>
  <si>
    <t>600173</t>
  </si>
  <si>
    <t>600186</t>
  </si>
  <si>
    <t>600009</t>
  </si>
  <si>
    <t>600040</t>
  </si>
  <si>
    <t>600224</t>
  </si>
  <si>
    <t>600015</t>
  </si>
  <si>
    <t>CABLE DE AL, CABLEADO, 25 KV, XLPE, 500 MCM, 37 HILOS, 100% NA, 1/3 NEUTRAL</t>
  </si>
  <si>
    <t>CINTA PARA PUESTA A TIERRA DE 13 MM DE ANCHO Y 4.6 M LONGITUD</t>
  </si>
  <si>
    <t>CINTA ELECTRICA SEMICONDUCTIVA DE MEDIA TENSION, 19 MM ANCHO, 4.6 METROS DE LONGITUD</t>
  </si>
  <si>
    <t>CABLE PREENSAMBLADO DE AL, CABLEADO, 600 V, XLPE, 2 X 50 AAC + 1 X 50 AAAC + 1 X 25 AAC MM2 (2 X 1/0 + 1 X 1/0 + 1 X 4 AWG)</t>
  </si>
  <si>
    <t>RETENCIÓN TERMINAL PREFORMADA PARA CABLE ALUMINIO NO. 1/0 AWG</t>
  </si>
  <si>
    <t>CABLE DE CU, CABLEADO, 2 KV, TTU, 4/0 AWG, 19 HILOS</t>
  </si>
  <si>
    <t>SECCIONADOR BARRA UNIPOLAR ABIERTO 27 KV, 12 KA, BIL: 150 KV, 300 A, CAMARA ROMPE ARCO</t>
  </si>
  <si>
    <t>TERMINAL EXT. UNIP. ENCOG. FRIO O CONTRAIBLE 25 KV, CABLE DE COBRE 250 - 750 MCM</t>
  </si>
  <si>
    <t>TUBO DE ACERO GALVANIZADO DE 6" DIAM. (152.4 MM) - 3 MM DE ESPESOR, LONGITUD 6 M</t>
  </si>
  <si>
    <t>HEBILLA DE ACERO INOXIDABLE PARA SUJECION DE FLEJE DE 19 MM</t>
  </si>
  <si>
    <t>FLEJE DE ACERO 0.76 MM ESPESOR X 19 MM ANCHO, SUJECION TUBO A POSTE</t>
  </si>
  <si>
    <t>CARTUCHO FUSIBLE PARA BAJO VOLTAJE, TIPO NH TAMAÑO 1, 63 A</t>
  </si>
  <si>
    <t>CARTUCHO FUSIBLE PARA BAJO VOLTAJE, TIPO NH TAMAÑO 1, 100 A</t>
  </si>
  <si>
    <t>CONECTOR, ALEACION Cu, RANURAS PARALELAS, NO. 2 - 2/0 AWG Y 6 - 2/0 AWG, DOS PERNOS LATERALES Y SEPARADOR</t>
  </si>
  <si>
    <t>CONDUCTOR DE COBRE DESNUDO, CABLEADO, SUAVE, 1/0 AWG, 19 HILOS</t>
  </si>
  <si>
    <t>RECONECTADOR AUTOMATICO TRIFASICO EN VACIO, 27 KV, 150 KV BIL, 630 A</t>
  </si>
  <si>
    <t>CABLE DE CU, CABLEADO, 2 KV,.TTU, 3/0 AWG, 19 HILOS</t>
  </si>
  <si>
    <t>TERMINAL DE COMPRESION RECTO DE CU-SN, 1 PERFORACION (TIPO OJO DE 1/2"), BARRIL LARGO, CALIBRE 3/0 AWG, PERNO, TUERCA Y ARANDELAS PLANA Y PRESION</t>
  </si>
  <si>
    <t>CRUCETA ACERO GALV. PERFIL "C" DE 100 X 50 X 6 MM Y 2400 MM LONG</t>
  </si>
  <si>
    <t>PERNO ROSCA CORRIDA, ACERO GALV, 4 TUERCAS Y 4 ARANDELAS PLANAS Y 4 PRESION, 16 X 400 MM</t>
  </si>
  <si>
    <t>CONDUCTOR DE ALUMINIO DESNUDO, CABLEADO, AAC, 2/0 AWG, 7 HILOS</t>
  </si>
  <si>
    <t>CONDUCTOR DE ALUMINIO DESNUDO, CABLEADO, AAC, 4/0 AWG, 7 HILOS</t>
  </si>
  <si>
    <t>TRANSF. TRIFAS. CONVENC. 75 KVA, 22860 - 220/127 V, DYN5, 3B (MV), 4B (BV), +1/-3X2.5%</t>
  </si>
  <si>
    <t>TRANSF. TRIFAS. CONVENC. 112.5 KVA, 22860 - 220/127 V, DYN5, 3B (MV), 4B (BV), +1/-3X2.5%</t>
  </si>
  <si>
    <t>CONECTOR TIPO T, 24 kV, 630 A, PARA CABLE AISLADO DE MV 500 MCM, NA 100%</t>
  </si>
  <si>
    <t>PARARRAYOS (ELBOW ARRESTER) TIPO CODO, 18 kV, MCOV 15.3 KV, CLASE 25 Kv</t>
  </si>
  <si>
    <t>ESD-4ED</t>
  </si>
  <si>
    <t>ESD-4ER</t>
  </si>
  <si>
    <t>ESE-1EP</t>
  </si>
  <si>
    <t>ESV-3CA2.00</t>
  </si>
  <si>
    <t>OTROS-MVC1-3-B_6</t>
  </si>
  <si>
    <t>PT0-0DC2_1</t>
  </si>
  <si>
    <t>SPD-3F100_1</t>
  </si>
  <si>
    <t>SPD-3F63_1</t>
  </si>
  <si>
    <t>SPV-3E100_150R</t>
  </si>
  <si>
    <t>SPV-3F0.6</t>
  </si>
  <si>
    <t>SPV-3F1.0</t>
  </si>
  <si>
    <t>SPV-3F12K</t>
  </si>
  <si>
    <t>SPV-3O300_150R</t>
  </si>
  <si>
    <t>SPV-3P18_150R</t>
  </si>
  <si>
    <t>SPV-3R630_150V</t>
  </si>
  <si>
    <t>SPV-3S100_150Q</t>
  </si>
  <si>
    <t>TRV-3C112.5</t>
  </si>
  <si>
    <t>TRV-3C75</t>
  </si>
  <si>
    <t>CO0-0A1x2/0</t>
  </si>
  <si>
    <t>CO0-0A1x4/0</t>
  </si>
  <si>
    <t>CO0-0T2x50(50)+25</t>
  </si>
  <si>
    <t>CO0-0E1x500</t>
  </si>
  <si>
    <t>PUNTA TERM. MV 250 750 MCM</t>
  </si>
  <si>
    <t>SUBTOTAL A - C - D - E - F ………...……………………..…...…………</t>
  </si>
  <si>
    <t>BID-L1231-EEQUI-LPN-DI-OB-006</t>
  </si>
  <si>
    <t>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</si>
</sst>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  <numFmt numFmtId="173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6" fillId="0" borderId="0"/>
    <xf numFmtId="0" fontId="18" fillId="0" borderId="0"/>
  </cellStyleXfs>
  <cellXfs count="182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7" fillId="0" borderId="6" xfId="14" applyFont="1" applyFill="1" applyBorder="1" applyAlignment="1" applyProtection="1">
      <alignment horizontal="center" vertical="center"/>
    </xf>
    <xf numFmtId="164" fontId="3" fillId="0" borderId="6" xfId="14" applyFont="1" applyFill="1" applyBorder="1" applyAlignment="1" applyProtection="1"/>
    <xf numFmtId="164" fontId="15" fillId="0" borderId="0" xfId="14" applyFont="1" applyFill="1" applyBorder="1" applyAlignment="1" applyProtection="1"/>
    <xf numFmtId="2" fontId="3" fillId="0" borderId="6" xfId="7" applyNumberFormat="1" applyFont="1" applyFill="1" applyBorder="1" applyAlignment="1" applyProtection="1">
      <alignment horizontal="center" vertical="center"/>
    </xf>
    <xf numFmtId="164" fontId="10" fillId="0" borderId="0" xfId="14" applyFont="1" applyProtection="1"/>
    <xf numFmtId="0" fontId="9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165" fontId="10" fillId="0" borderId="6" xfId="14" applyNumberFormat="1" applyFont="1" applyBorder="1" applyAlignment="1" applyProtection="1">
      <alignment horizontal="center" vertical="center"/>
    </xf>
    <xf numFmtId="166" fontId="10" fillId="0" borderId="6" xfId="0" applyNumberFormat="1" applyFont="1" applyBorder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2" fillId="0" borderId="7" xfId="14" applyFont="1" applyFill="1" applyBorder="1" applyAlignment="1" applyProtection="1">
      <alignment horizontal="center"/>
    </xf>
    <xf numFmtId="164" fontId="10" fillId="0" borderId="0" xfId="14" applyFont="1" applyFill="1" applyProtection="1"/>
    <xf numFmtId="168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13" fillId="0" borderId="6" xfId="14" applyNumberFormat="1" applyFont="1" applyFill="1" applyBorder="1" applyAlignment="1" applyProtection="1">
      <alignment horizontal="right" vertical="center"/>
    </xf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165" fontId="10" fillId="0" borderId="0" xfId="14" applyNumberFormat="1" applyFont="1" applyBorder="1" applyAlignment="1" applyProtection="1">
      <alignment horizontal="center" vertical="center"/>
    </xf>
    <xf numFmtId="0" fontId="21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171" fontId="10" fillId="0" borderId="0" xfId="0" applyNumberFormat="1" applyFont="1"/>
    <xf numFmtId="172" fontId="10" fillId="0" borderId="0" xfId="0" applyNumberFormat="1" applyFont="1"/>
    <xf numFmtId="173" fontId="10" fillId="0" borderId="0" xfId="0" applyNumberFormat="1" applyFont="1"/>
    <xf numFmtId="165" fontId="10" fillId="0" borderId="6" xfId="14" applyNumberFormat="1" applyFont="1" applyFill="1" applyBorder="1" applyAlignment="1" applyProtection="1">
      <alignment horizontal="center" vertical="center"/>
    </xf>
    <xf numFmtId="165" fontId="3" fillId="6" borderId="6" xfId="17" applyNumberFormat="1" applyFont="1" applyFill="1" applyBorder="1" applyAlignment="1" applyProtection="1">
      <alignment horizontal="center" vertical="center"/>
      <protection locked="0"/>
    </xf>
    <xf numFmtId="168" fontId="12" fillId="0" borderId="6" xfId="1" applyNumberFormat="1" applyFont="1" applyBorder="1" applyAlignment="1" applyProtection="1">
      <alignment horizontal="right" vertical="center"/>
      <protection locked="0"/>
    </xf>
    <xf numFmtId="168" fontId="14" fillId="0" borderId="4" xfId="1" applyNumberFormat="1" applyFont="1" applyBorder="1" applyAlignment="1" applyProtection="1">
      <alignment horizontal="right" vertical="center"/>
      <protection locked="0"/>
    </xf>
    <xf numFmtId="168" fontId="3" fillId="0" borderId="6" xfId="14" applyNumberFormat="1" applyFont="1" applyFill="1" applyBorder="1" applyAlignment="1" applyProtection="1">
      <alignment horizontal="right"/>
      <protection locked="0"/>
    </xf>
    <xf numFmtId="0" fontId="7" fillId="3" borderId="6" xfId="10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Border="1" applyAlignment="1" applyProtection="1">
      <alignment vertical="center"/>
      <protection locked="0"/>
    </xf>
    <xf numFmtId="164" fontId="3" fillId="0" borderId="0" xfId="14" applyFont="1" applyAlignment="1" applyProtection="1">
      <alignment vertical="center"/>
      <protection locked="0"/>
    </xf>
    <xf numFmtId="164" fontId="3" fillId="0" borderId="0" xfId="14" applyFont="1" applyFill="1" applyAlignment="1" applyProtection="1">
      <alignment vertical="center"/>
      <protection locked="0"/>
    </xf>
    <xf numFmtId="0" fontId="7" fillId="3" borderId="6" xfId="1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vertical="center"/>
    </xf>
    <xf numFmtId="0" fontId="3" fillId="0" borderId="0" xfId="1" applyFont="1" applyAlignment="1">
      <alignment vertical="center"/>
    </xf>
    <xf numFmtId="2" fontId="3" fillId="0" borderId="6" xfId="1" applyNumberFormat="1" applyFont="1" applyBorder="1" applyAlignment="1">
      <alignment horizontal="center" vertical="center"/>
    </xf>
    <xf numFmtId="165" fontId="3" fillId="0" borderId="6" xfId="17" applyNumberFormat="1" applyFont="1" applyFill="1" applyBorder="1" applyAlignment="1" applyProtection="1">
      <alignment horizontal="center" vertical="center"/>
    </xf>
    <xf numFmtId="0" fontId="17" fillId="0" borderId="0" xfId="1" applyFont="1" applyAlignment="1">
      <alignment vertical="center"/>
    </xf>
    <xf numFmtId="168" fontId="14" fillId="0" borderId="4" xfId="1" applyNumberFormat="1" applyFont="1" applyBorder="1" applyAlignment="1">
      <alignment horizontal="right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6" xfId="1" applyFont="1" applyBorder="1" applyAlignment="1" applyProtection="1">
      <alignment horizontal="center"/>
      <protection locked="0"/>
    </xf>
    <xf numFmtId="0" fontId="3" fillId="0" borderId="0" xfId="5" applyFont="1" applyProtection="1">
      <protection locked="0"/>
    </xf>
    <xf numFmtId="0" fontId="3" fillId="0" borderId="0" xfId="5" applyFont="1" applyAlignment="1" applyProtection="1">
      <alignment vertical="center" wrapText="1"/>
      <protection locked="0"/>
    </xf>
    <xf numFmtId="0" fontId="8" fillId="0" borderId="0" xfId="5" applyFont="1" applyProtection="1">
      <protection locked="0"/>
    </xf>
    <xf numFmtId="0" fontId="12" fillId="0" borderId="6" xfId="1" applyFont="1" applyBorder="1" applyAlignment="1">
      <alignment horizontal="center"/>
    </xf>
    <xf numFmtId="0" fontId="3" fillId="0" borderId="0" xfId="5" applyFont="1"/>
    <xf numFmtId="2" fontId="3" fillId="0" borderId="6" xfId="5" applyNumberFormat="1" applyFont="1" applyBorder="1"/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0" xfId="5" applyFont="1" applyAlignment="1">
      <alignment vertical="center" wrapText="1"/>
    </xf>
    <xf numFmtId="0" fontId="3" fillId="0" borderId="8" xfId="5" applyFont="1" applyBorder="1"/>
    <xf numFmtId="0" fontId="8" fillId="0" borderId="0" xfId="5" applyFont="1"/>
    <xf numFmtId="0" fontId="3" fillId="0" borderId="0" xfId="5" applyFont="1" applyAlignment="1">
      <alignment wrapText="1"/>
    </xf>
    <xf numFmtId="0" fontId="3" fillId="0" borderId="9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6" xfId="11" applyFont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0" fontId="7" fillId="7" borderId="10" xfId="19" applyFont="1" applyFill="1" applyBorder="1" applyAlignment="1" applyProtection="1">
      <alignment horizontal="center" vertical="center" wrapText="1"/>
      <protection locked="0"/>
    </xf>
    <xf numFmtId="0" fontId="3" fillId="0" borderId="0" xfId="18" applyFont="1" applyProtection="1">
      <protection locked="0"/>
    </xf>
    <xf numFmtId="4" fontId="10" fillId="0" borderId="6" xfId="18" applyNumberFormat="1" applyFont="1" applyBorder="1" applyAlignment="1" applyProtection="1">
      <alignment horizontal="right" vertical="center"/>
      <protection locked="0"/>
    </xf>
    <xf numFmtId="4" fontId="10" fillId="6" borderId="6" xfId="18" applyNumberFormat="1" applyFont="1" applyFill="1" applyBorder="1" applyAlignment="1" applyProtection="1">
      <alignment horizontal="right" vertical="center"/>
      <protection locked="0"/>
    </xf>
    <xf numFmtId="0" fontId="7" fillId="0" borderId="15" xfId="18" applyFont="1" applyBorder="1" applyAlignment="1" applyProtection="1">
      <alignment horizontal="right"/>
      <protection locked="0"/>
    </xf>
    <xf numFmtId="49" fontId="7" fillId="0" borderId="0" xfId="18" applyNumberFormat="1" applyFont="1" applyAlignment="1" applyProtection="1">
      <alignment horizontal="left"/>
      <protection locked="0"/>
    </xf>
    <xf numFmtId="4" fontId="7" fillId="0" borderId="0" xfId="18" applyNumberFormat="1" applyFont="1" applyAlignment="1" applyProtection="1">
      <alignment horizontal="center"/>
      <protection locked="0"/>
    </xf>
    <xf numFmtId="4" fontId="3" fillId="0" borderId="0" xfId="18" applyNumberFormat="1" applyFont="1" applyAlignment="1" applyProtection="1">
      <alignment horizontal="right"/>
      <protection locked="0"/>
    </xf>
    <xf numFmtId="49" fontId="7" fillId="0" borderId="0" xfId="18" applyNumberFormat="1" applyFont="1" applyAlignment="1" applyProtection="1">
      <alignment horizontal="center"/>
      <protection locked="0"/>
    </xf>
    <xf numFmtId="4" fontId="7" fillId="0" borderId="0" xfId="18" applyNumberFormat="1" applyFont="1" applyAlignment="1" applyProtection="1">
      <alignment horizontal="right"/>
      <protection locked="0"/>
    </xf>
    <xf numFmtId="0" fontId="7" fillId="0" borderId="0" xfId="18" applyFont="1" applyProtection="1">
      <protection locked="0"/>
    </xf>
    <xf numFmtId="0" fontId="7" fillId="7" borderId="10" xfId="19" applyFont="1" applyFill="1" applyBorder="1" applyAlignment="1">
      <alignment horizontal="center" vertical="center" wrapText="1"/>
    </xf>
    <xf numFmtId="0" fontId="3" fillId="0" borderId="0" xfId="18" applyFont="1"/>
    <xf numFmtId="4" fontId="9" fillId="0" borderId="13" xfId="18" applyNumberFormat="1" applyFont="1" applyBorder="1" applyAlignment="1">
      <alignment horizontal="right" vertical="center"/>
    </xf>
    <xf numFmtId="164" fontId="3" fillId="0" borderId="0" xfId="14" applyFont="1" applyProtection="1"/>
    <xf numFmtId="4" fontId="10" fillId="0" borderId="13" xfId="18" applyNumberFormat="1" applyFont="1" applyBorder="1" applyAlignment="1">
      <alignment horizontal="right" vertical="center"/>
    </xf>
    <xf numFmtId="4" fontId="7" fillId="8" borderId="16" xfId="18" applyNumberFormat="1" applyFont="1" applyFill="1" applyBorder="1" applyAlignment="1">
      <alignment horizontal="right" vertical="center"/>
    </xf>
    <xf numFmtId="49" fontId="9" fillId="0" borderId="9" xfId="18" applyNumberFormat="1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 wrapText="1"/>
    </xf>
    <xf numFmtId="0" fontId="9" fillId="0" borderId="6" xfId="18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/>
    </xf>
    <xf numFmtId="4" fontId="10" fillId="0" borderId="6" xfId="18" applyNumberFormat="1" applyFont="1" applyBorder="1" applyAlignment="1">
      <alignment horizontal="right" vertical="center"/>
    </xf>
    <xf numFmtId="49" fontId="10" fillId="0" borderId="9" xfId="18" applyNumberFormat="1" applyFont="1" applyBorder="1" applyAlignment="1">
      <alignment vertical="center" wrapText="1"/>
    </xf>
    <xf numFmtId="0" fontId="10" fillId="0" borderId="6" xfId="18" applyFont="1" applyBorder="1" applyAlignment="1">
      <alignment vertical="center" wrapText="1"/>
    </xf>
    <xf numFmtId="0" fontId="7" fillId="0" borderId="14" xfId="18" applyFont="1" applyBorder="1"/>
    <xf numFmtId="0" fontId="7" fillId="0" borderId="15" xfId="18" applyFont="1" applyBorder="1"/>
    <xf numFmtId="0" fontId="7" fillId="0" borderId="15" xfId="18" applyFont="1" applyBorder="1" applyAlignment="1">
      <alignment horizontal="right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0" fillId="0" borderId="0" xfId="18" applyFont="1"/>
    <xf numFmtId="170" fontId="3" fillId="0" borderId="0" xfId="18" applyNumberFormat="1" applyFont="1" applyAlignment="1">
      <alignment horizontal="left" indent="1"/>
    </xf>
    <xf numFmtId="0" fontId="20" fillId="0" borderId="0" xfId="18" applyFont="1" applyAlignment="1">
      <alignment horizontal="center"/>
    </xf>
    <xf numFmtId="0" fontId="7" fillId="0" borderId="0" xfId="18" applyFont="1"/>
    <xf numFmtId="0" fontId="19" fillId="0" borderId="0" xfId="19" applyFont="1" applyAlignment="1" applyProtection="1">
      <alignment horizontal="center" vertical="center"/>
      <protection locked="0"/>
    </xf>
    <xf numFmtId="164" fontId="19" fillId="6" borderId="10" xfId="14" applyFont="1" applyFill="1" applyBorder="1" applyAlignment="1" applyProtection="1">
      <alignment horizontal="center" vertical="center" wrapText="1" shrinkToFit="1"/>
      <protection locked="0"/>
    </xf>
    <xf numFmtId="0" fontId="7" fillId="0" borderId="11" xfId="19" applyFont="1" applyBorder="1" applyAlignment="1" applyProtection="1">
      <alignment vertical="center" wrapText="1"/>
      <protection locked="0"/>
    </xf>
    <xf numFmtId="0" fontId="19" fillId="0" borderId="0" xfId="19" applyFont="1" applyAlignment="1">
      <alignment horizontal="center" vertical="center"/>
    </xf>
    <xf numFmtId="164" fontId="19" fillId="0" borderId="10" xfId="14" applyFont="1" applyFill="1" applyBorder="1" applyAlignment="1" applyProtection="1">
      <alignment horizontal="center" vertical="center" wrapText="1" shrinkToFit="1"/>
    </xf>
    <xf numFmtId="164" fontId="20" fillId="7" borderId="10" xfId="14" applyFont="1" applyFill="1" applyBorder="1" applyAlignment="1" applyProtection="1">
      <alignment horizontal="center" vertical="center" wrapText="1" shrinkToFit="1"/>
    </xf>
    <xf numFmtId="1" fontId="19" fillId="0" borderId="10" xfId="19" applyNumberFormat="1" applyFont="1" applyBorder="1" applyAlignment="1">
      <alignment horizontal="center" vertical="center" wrapText="1" shrinkToFit="1"/>
    </xf>
    <xf numFmtId="0" fontId="19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0" fontId="7" fillId="0" borderId="11" xfId="19" applyFont="1" applyBorder="1" applyAlignment="1">
      <alignment vertical="center" wrapText="1"/>
    </xf>
    <xf numFmtId="0" fontId="7" fillId="0" borderId="12" xfId="19" applyFont="1" applyBorder="1" applyAlignment="1">
      <alignment vertical="center" wrapText="1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/>
    <xf numFmtId="0" fontId="13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11" fillId="6" borderId="0" xfId="0" applyNumberFormat="1" applyFont="1" applyFill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</cellXfs>
  <cellStyles count="20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Normal" xfId="0" builtinId="0"/>
    <cellStyle name="Normal 14" xfId="10" xr:uid="{00000000-0005-0000-0000-000006000000}"/>
    <cellStyle name="Normal 15" xfId="11" xr:uid="{00000000-0005-0000-0000-000007000000}"/>
    <cellStyle name="Normal 2" xfId="18" xr:uid="{00000000-0005-0000-0000-000008000000}"/>
    <cellStyle name="Normal 2 2 2" xfId="5" xr:uid="{00000000-0005-0000-0000-000009000000}"/>
    <cellStyle name="Normal 2 2 3" xfId="1" xr:uid="{00000000-0005-0000-0000-00000A000000}"/>
    <cellStyle name="Normal 2 3" xfId="16" xr:uid="{00000000-0005-0000-0000-00000B000000}"/>
    <cellStyle name="Normal 2 4" xfId="9" xr:uid="{00000000-0005-0000-0000-00000C000000}"/>
    <cellStyle name="Normal 2 4 2" xfId="3" xr:uid="{00000000-0005-0000-0000-00000D000000}"/>
    <cellStyle name="Normal 3" xfId="19" xr:uid="{00000000-0005-0000-0000-00000E000000}"/>
    <cellStyle name="Normal 3 3" xfId="2" xr:uid="{00000000-0005-0000-0000-00000F000000}"/>
    <cellStyle name="Normal 39" xfId="15" xr:uid="{00000000-0005-0000-0000-000010000000}"/>
    <cellStyle name="Normal 4" xfId="4" xr:uid="{00000000-0005-0000-0000-000011000000}"/>
    <cellStyle name="Normal 4 2" xfId="6" xr:uid="{00000000-0005-0000-0000-000012000000}"/>
    <cellStyle name="Porcentaje 2" xfId="13" xr:uid="{00000000-0005-0000-0000-00001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3"/>
  <sheetViews>
    <sheetView view="pageBreakPreview" zoomScaleNormal="100" zoomScaleSheetLayoutView="100" workbookViewId="0">
      <selection activeCell="B11" sqref="B11:G11"/>
    </sheetView>
  </sheetViews>
  <sheetFormatPr baseColWidth="10" defaultColWidth="11.42578125" defaultRowHeight="12" x14ac:dyDescent="0.2"/>
  <cols>
    <col min="1" max="7" width="20.42578125" style="2" customWidth="1"/>
    <col min="8" max="16384" width="11.42578125" style="2"/>
  </cols>
  <sheetData>
    <row r="1" spans="1:8" x14ac:dyDescent="0.2">
      <c r="B1" s="178" t="s">
        <v>179</v>
      </c>
      <c r="C1" s="178"/>
      <c r="D1" s="178"/>
      <c r="E1" s="178"/>
      <c r="F1" s="178"/>
      <c r="G1" s="178"/>
    </row>
    <row r="2" spans="1:8" x14ac:dyDescent="0.2">
      <c r="B2" s="178" t="s">
        <v>180</v>
      </c>
      <c r="C2" s="178"/>
      <c r="D2" s="178"/>
      <c r="E2" s="178"/>
      <c r="F2" s="178"/>
      <c r="G2" s="178"/>
    </row>
    <row r="3" spans="1:8" x14ac:dyDescent="0.2">
      <c r="B3" s="178" t="s">
        <v>658</v>
      </c>
      <c r="C3" s="178"/>
      <c r="D3" s="178"/>
      <c r="E3" s="178"/>
      <c r="F3" s="178"/>
      <c r="G3" s="178"/>
    </row>
    <row r="4" spans="1:8" x14ac:dyDescent="0.2">
      <c r="A4" s="3" t="s">
        <v>181</v>
      </c>
      <c r="B4" s="173" t="s">
        <v>657</v>
      </c>
      <c r="C4" s="173"/>
      <c r="D4" s="173"/>
      <c r="E4" s="173"/>
      <c r="F4" s="173"/>
      <c r="G4" s="173"/>
    </row>
    <row r="5" spans="1:8" x14ac:dyDescent="0.2">
      <c r="A5" s="3" t="s">
        <v>182</v>
      </c>
      <c r="B5" s="174">
        <v>45701</v>
      </c>
      <c r="C5" s="174"/>
      <c r="D5" s="174"/>
      <c r="E5" s="174"/>
      <c r="F5" s="174"/>
      <c r="G5" s="174"/>
    </row>
    <row r="7" spans="1:8" ht="48" x14ac:dyDescent="0.2">
      <c r="A7" s="6" t="s">
        <v>16</v>
      </c>
      <c r="B7" s="6" t="s">
        <v>218</v>
      </c>
      <c r="C7" s="6" t="s">
        <v>217</v>
      </c>
      <c r="D7" s="6" t="s">
        <v>17</v>
      </c>
      <c r="E7" s="6" t="s">
        <v>216</v>
      </c>
      <c r="F7" s="6" t="s">
        <v>351</v>
      </c>
      <c r="G7" s="6" t="s">
        <v>18</v>
      </c>
    </row>
    <row r="8" spans="1:8" x14ac:dyDescent="0.2">
      <c r="A8" s="4">
        <f>BID_MO_DIST_OFERTA!F75</f>
        <v>0</v>
      </c>
      <c r="B8" s="4">
        <f>BID_MO_COM_OFERTA!F11</f>
        <v>0</v>
      </c>
      <c r="C8" s="4">
        <f>BID_ESTR_DIST_OFERTA!E66</f>
        <v>0</v>
      </c>
      <c r="D8" s="4">
        <f>BID_ESTR_COM_OFERTA!E6</f>
        <v>0</v>
      </c>
      <c r="E8" s="4">
        <f>+BID_ESTR_CIVIL_OFERTA!G84</f>
        <v>0</v>
      </c>
      <c r="F8" s="4">
        <f>BID_ESTR_AMBIENTAL_OFERTA!G21</f>
        <v>0</v>
      </c>
      <c r="G8" s="5">
        <f>SUM(A8:F8)</f>
        <v>0</v>
      </c>
      <c r="H8" s="40"/>
    </row>
    <row r="9" spans="1:8" x14ac:dyDescent="0.2">
      <c r="H9" s="40"/>
    </row>
    <row r="11" spans="1:8" x14ac:dyDescent="0.2">
      <c r="A11" s="1" t="s">
        <v>183</v>
      </c>
      <c r="B11" s="175" t="s">
        <v>184</v>
      </c>
      <c r="C11" s="176"/>
      <c r="D11" s="176"/>
      <c r="E11" s="176"/>
      <c r="F11" s="176"/>
      <c r="G11" s="177"/>
    </row>
    <row r="15" spans="1:8" x14ac:dyDescent="0.2">
      <c r="A15" s="1" t="s">
        <v>185</v>
      </c>
    </row>
    <row r="22" spans="7:8" x14ac:dyDescent="0.2">
      <c r="G22" s="38"/>
      <c r="H22" s="39"/>
    </row>
    <row r="23" spans="7:8" x14ac:dyDescent="0.2">
      <c r="H23" s="39"/>
    </row>
  </sheetData>
  <sheetProtection algorithmName="SHA-512" hashValue="E8Fg1z7gXj/wNEDpvymxenPUwlR9A3wK16qLbo02dLSwHzojbqgBaili27pDJSsx+WlZUMrmbUDgMkB2DXYZCw==" saltValue="7TtlNaosH1cM+j9lDMjsow==" spinCount="100000" sheet="1" objects="1" scenarios="1"/>
  <mergeCells count="6">
    <mergeCell ref="B4:G4"/>
    <mergeCell ref="B5:G5"/>
    <mergeCell ref="B11:G11"/>
    <mergeCell ref="B1:G1"/>
    <mergeCell ref="B2:G2"/>
    <mergeCell ref="B3:G3"/>
  </mergeCells>
  <printOptions horizontalCentered="1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F76"/>
  <sheetViews>
    <sheetView showZeros="0" view="pageBreakPreview" zoomScaleNormal="90" zoomScaleSheetLayoutView="100" workbookViewId="0">
      <selection activeCell="E39" sqref="E39"/>
    </sheetView>
  </sheetViews>
  <sheetFormatPr baseColWidth="10" defaultRowHeight="12" x14ac:dyDescent="0.25"/>
  <cols>
    <col min="1" max="1" width="10.5703125" style="52" bestFit="1" customWidth="1"/>
    <col min="2" max="2" width="95.85546875" style="52" bestFit="1" customWidth="1"/>
    <col min="3" max="3" width="11" style="70" bestFit="1" customWidth="1"/>
    <col min="4" max="4" width="11.85546875" style="49" bestFit="1" customWidth="1"/>
    <col min="5" max="5" width="12.85546875" style="52" bestFit="1" customWidth="1"/>
    <col min="6" max="6" width="13.140625" style="52" bestFit="1" customWidth="1"/>
    <col min="7" max="249" width="11.42578125" style="52"/>
    <col min="250" max="250" width="12.28515625" style="52" customWidth="1"/>
    <col min="251" max="251" width="52.28515625" style="52" bestFit="1" customWidth="1"/>
    <col min="252" max="252" width="8.7109375" style="52" customWidth="1"/>
    <col min="253" max="253" width="0" style="52" hidden="1" customWidth="1"/>
    <col min="254" max="254" width="10.140625" style="52" customWidth="1"/>
    <col min="255" max="256" width="12.7109375" style="52" customWidth="1"/>
    <col min="257" max="257" width="83.7109375" style="52" customWidth="1"/>
    <col min="258" max="258" width="0.140625" style="52" customWidth="1"/>
    <col min="259" max="505" width="11.42578125" style="52"/>
    <col min="506" max="506" width="12.28515625" style="52" customWidth="1"/>
    <col min="507" max="507" width="52.28515625" style="52" bestFit="1" customWidth="1"/>
    <col min="508" max="508" width="8.7109375" style="52" customWidth="1"/>
    <col min="509" max="509" width="0" style="52" hidden="1" customWidth="1"/>
    <col min="510" max="510" width="10.140625" style="52" customWidth="1"/>
    <col min="511" max="512" width="12.7109375" style="52" customWidth="1"/>
    <col min="513" max="513" width="83.7109375" style="52" customWidth="1"/>
    <col min="514" max="514" width="0.140625" style="52" customWidth="1"/>
    <col min="515" max="761" width="11.42578125" style="52"/>
    <col min="762" max="762" width="12.28515625" style="52" customWidth="1"/>
    <col min="763" max="763" width="52.28515625" style="52" bestFit="1" customWidth="1"/>
    <col min="764" max="764" width="8.7109375" style="52" customWidth="1"/>
    <col min="765" max="765" width="0" style="52" hidden="1" customWidth="1"/>
    <col min="766" max="766" width="10.140625" style="52" customWidth="1"/>
    <col min="767" max="768" width="12.7109375" style="52" customWidth="1"/>
    <col min="769" max="769" width="83.7109375" style="52" customWidth="1"/>
    <col min="770" max="770" width="0.140625" style="52" customWidth="1"/>
    <col min="771" max="1017" width="11.42578125" style="52"/>
    <col min="1018" max="1018" width="12.28515625" style="52" customWidth="1"/>
    <col min="1019" max="1019" width="52.28515625" style="52" bestFit="1" customWidth="1"/>
    <col min="1020" max="1020" width="8.7109375" style="52" customWidth="1"/>
    <col min="1021" max="1021" width="0" style="52" hidden="1" customWidth="1"/>
    <col min="1022" max="1022" width="10.140625" style="52" customWidth="1"/>
    <col min="1023" max="1024" width="12.7109375" style="52" customWidth="1"/>
    <col min="1025" max="1025" width="83.7109375" style="52" customWidth="1"/>
    <col min="1026" max="1026" width="0.140625" style="52" customWidth="1"/>
    <col min="1027" max="1273" width="11.42578125" style="52"/>
    <col min="1274" max="1274" width="12.28515625" style="52" customWidth="1"/>
    <col min="1275" max="1275" width="52.28515625" style="52" bestFit="1" customWidth="1"/>
    <col min="1276" max="1276" width="8.7109375" style="52" customWidth="1"/>
    <col min="1277" max="1277" width="0" style="52" hidden="1" customWidth="1"/>
    <col min="1278" max="1278" width="10.140625" style="52" customWidth="1"/>
    <col min="1279" max="1280" width="12.7109375" style="52" customWidth="1"/>
    <col min="1281" max="1281" width="83.7109375" style="52" customWidth="1"/>
    <col min="1282" max="1282" width="0.140625" style="52" customWidth="1"/>
    <col min="1283" max="1529" width="11.42578125" style="52"/>
    <col min="1530" max="1530" width="12.28515625" style="52" customWidth="1"/>
    <col min="1531" max="1531" width="52.28515625" style="52" bestFit="1" customWidth="1"/>
    <col min="1532" max="1532" width="8.7109375" style="52" customWidth="1"/>
    <col min="1533" max="1533" width="0" style="52" hidden="1" customWidth="1"/>
    <col min="1534" max="1534" width="10.140625" style="52" customWidth="1"/>
    <col min="1535" max="1536" width="12.7109375" style="52" customWidth="1"/>
    <col min="1537" max="1537" width="83.7109375" style="52" customWidth="1"/>
    <col min="1538" max="1538" width="0.140625" style="52" customWidth="1"/>
    <col min="1539" max="1785" width="11.42578125" style="52"/>
    <col min="1786" max="1786" width="12.28515625" style="52" customWidth="1"/>
    <col min="1787" max="1787" width="52.28515625" style="52" bestFit="1" customWidth="1"/>
    <col min="1788" max="1788" width="8.7109375" style="52" customWidth="1"/>
    <col min="1789" max="1789" width="0" style="52" hidden="1" customWidth="1"/>
    <col min="1790" max="1790" width="10.140625" style="52" customWidth="1"/>
    <col min="1791" max="1792" width="12.7109375" style="52" customWidth="1"/>
    <col min="1793" max="1793" width="83.7109375" style="52" customWidth="1"/>
    <col min="1794" max="1794" width="0.140625" style="52" customWidth="1"/>
    <col min="1795" max="2041" width="11.42578125" style="52"/>
    <col min="2042" max="2042" width="12.28515625" style="52" customWidth="1"/>
    <col min="2043" max="2043" width="52.28515625" style="52" bestFit="1" customWidth="1"/>
    <col min="2044" max="2044" width="8.7109375" style="52" customWidth="1"/>
    <col min="2045" max="2045" width="0" style="52" hidden="1" customWidth="1"/>
    <col min="2046" max="2046" width="10.140625" style="52" customWidth="1"/>
    <col min="2047" max="2048" width="12.7109375" style="52" customWidth="1"/>
    <col min="2049" max="2049" width="83.7109375" style="52" customWidth="1"/>
    <col min="2050" max="2050" width="0.140625" style="52" customWidth="1"/>
    <col min="2051" max="2297" width="11.42578125" style="52"/>
    <col min="2298" max="2298" width="12.28515625" style="52" customWidth="1"/>
    <col min="2299" max="2299" width="52.28515625" style="52" bestFit="1" customWidth="1"/>
    <col min="2300" max="2300" width="8.7109375" style="52" customWidth="1"/>
    <col min="2301" max="2301" width="0" style="52" hidden="1" customWidth="1"/>
    <col min="2302" max="2302" width="10.140625" style="52" customWidth="1"/>
    <col min="2303" max="2304" width="12.7109375" style="52" customWidth="1"/>
    <col min="2305" max="2305" width="83.7109375" style="52" customWidth="1"/>
    <col min="2306" max="2306" width="0.140625" style="52" customWidth="1"/>
    <col min="2307" max="2553" width="11.42578125" style="52"/>
    <col min="2554" max="2554" width="12.28515625" style="52" customWidth="1"/>
    <col min="2555" max="2555" width="52.28515625" style="52" bestFit="1" customWidth="1"/>
    <col min="2556" max="2556" width="8.7109375" style="52" customWidth="1"/>
    <col min="2557" max="2557" width="0" style="52" hidden="1" customWidth="1"/>
    <col min="2558" max="2558" width="10.140625" style="52" customWidth="1"/>
    <col min="2559" max="2560" width="12.7109375" style="52" customWidth="1"/>
    <col min="2561" max="2561" width="83.7109375" style="52" customWidth="1"/>
    <col min="2562" max="2562" width="0.140625" style="52" customWidth="1"/>
    <col min="2563" max="2809" width="11.42578125" style="52"/>
    <col min="2810" max="2810" width="12.28515625" style="52" customWidth="1"/>
    <col min="2811" max="2811" width="52.28515625" style="52" bestFit="1" customWidth="1"/>
    <col min="2812" max="2812" width="8.7109375" style="52" customWidth="1"/>
    <col min="2813" max="2813" width="0" style="52" hidden="1" customWidth="1"/>
    <col min="2814" max="2814" width="10.140625" style="52" customWidth="1"/>
    <col min="2815" max="2816" width="12.7109375" style="52" customWidth="1"/>
    <col min="2817" max="2817" width="83.7109375" style="52" customWidth="1"/>
    <col min="2818" max="2818" width="0.140625" style="52" customWidth="1"/>
    <col min="2819" max="3065" width="11.42578125" style="52"/>
    <col min="3066" max="3066" width="12.28515625" style="52" customWidth="1"/>
    <col min="3067" max="3067" width="52.28515625" style="52" bestFit="1" customWidth="1"/>
    <col min="3068" max="3068" width="8.7109375" style="52" customWidth="1"/>
    <col min="3069" max="3069" width="0" style="52" hidden="1" customWidth="1"/>
    <col min="3070" max="3070" width="10.140625" style="52" customWidth="1"/>
    <col min="3071" max="3072" width="12.7109375" style="52" customWidth="1"/>
    <col min="3073" max="3073" width="83.7109375" style="52" customWidth="1"/>
    <col min="3074" max="3074" width="0.140625" style="52" customWidth="1"/>
    <col min="3075" max="3321" width="11.42578125" style="52"/>
    <col min="3322" max="3322" width="12.28515625" style="52" customWidth="1"/>
    <col min="3323" max="3323" width="52.28515625" style="52" bestFit="1" customWidth="1"/>
    <col min="3324" max="3324" width="8.7109375" style="52" customWidth="1"/>
    <col min="3325" max="3325" width="0" style="52" hidden="1" customWidth="1"/>
    <col min="3326" max="3326" width="10.140625" style="52" customWidth="1"/>
    <col min="3327" max="3328" width="12.7109375" style="52" customWidth="1"/>
    <col min="3329" max="3329" width="83.7109375" style="52" customWidth="1"/>
    <col min="3330" max="3330" width="0.140625" style="52" customWidth="1"/>
    <col min="3331" max="3577" width="11.42578125" style="52"/>
    <col min="3578" max="3578" width="12.28515625" style="52" customWidth="1"/>
    <col min="3579" max="3579" width="52.28515625" style="52" bestFit="1" customWidth="1"/>
    <col min="3580" max="3580" width="8.7109375" style="52" customWidth="1"/>
    <col min="3581" max="3581" width="0" style="52" hidden="1" customWidth="1"/>
    <col min="3582" max="3582" width="10.140625" style="52" customWidth="1"/>
    <col min="3583" max="3584" width="12.7109375" style="52" customWidth="1"/>
    <col min="3585" max="3585" width="83.7109375" style="52" customWidth="1"/>
    <col min="3586" max="3586" width="0.140625" style="52" customWidth="1"/>
    <col min="3587" max="3833" width="11.42578125" style="52"/>
    <col min="3834" max="3834" width="12.28515625" style="52" customWidth="1"/>
    <col min="3835" max="3835" width="52.28515625" style="52" bestFit="1" customWidth="1"/>
    <col min="3836" max="3836" width="8.7109375" style="52" customWidth="1"/>
    <col min="3837" max="3837" width="0" style="52" hidden="1" customWidth="1"/>
    <col min="3838" max="3838" width="10.140625" style="52" customWidth="1"/>
    <col min="3839" max="3840" width="12.7109375" style="52" customWidth="1"/>
    <col min="3841" max="3841" width="83.7109375" style="52" customWidth="1"/>
    <col min="3842" max="3842" width="0.140625" style="52" customWidth="1"/>
    <col min="3843" max="4089" width="11.42578125" style="52"/>
    <col min="4090" max="4090" width="12.28515625" style="52" customWidth="1"/>
    <col min="4091" max="4091" width="52.28515625" style="52" bestFit="1" customWidth="1"/>
    <col min="4092" max="4092" width="8.7109375" style="52" customWidth="1"/>
    <col min="4093" max="4093" width="0" style="52" hidden="1" customWidth="1"/>
    <col min="4094" max="4094" width="10.140625" style="52" customWidth="1"/>
    <col min="4095" max="4096" width="12.7109375" style="52" customWidth="1"/>
    <col min="4097" max="4097" width="83.7109375" style="52" customWidth="1"/>
    <col min="4098" max="4098" width="0.140625" style="52" customWidth="1"/>
    <col min="4099" max="4345" width="11.42578125" style="52"/>
    <col min="4346" max="4346" width="12.28515625" style="52" customWidth="1"/>
    <col min="4347" max="4347" width="52.28515625" style="52" bestFit="1" customWidth="1"/>
    <col min="4348" max="4348" width="8.7109375" style="52" customWidth="1"/>
    <col min="4349" max="4349" width="0" style="52" hidden="1" customWidth="1"/>
    <col min="4350" max="4350" width="10.140625" style="52" customWidth="1"/>
    <col min="4351" max="4352" width="12.7109375" style="52" customWidth="1"/>
    <col min="4353" max="4353" width="83.7109375" style="52" customWidth="1"/>
    <col min="4354" max="4354" width="0.140625" style="52" customWidth="1"/>
    <col min="4355" max="4601" width="11.42578125" style="52"/>
    <col min="4602" max="4602" width="12.28515625" style="52" customWidth="1"/>
    <col min="4603" max="4603" width="52.28515625" style="52" bestFit="1" customWidth="1"/>
    <col min="4604" max="4604" width="8.7109375" style="52" customWidth="1"/>
    <col min="4605" max="4605" width="0" style="52" hidden="1" customWidth="1"/>
    <col min="4606" max="4606" width="10.140625" style="52" customWidth="1"/>
    <col min="4607" max="4608" width="12.7109375" style="52" customWidth="1"/>
    <col min="4609" max="4609" width="83.7109375" style="52" customWidth="1"/>
    <col min="4610" max="4610" width="0.140625" style="52" customWidth="1"/>
    <col min="4611" max="4857" width="11.42578125" style="52"/>
    <col min="4858" max="4858" width="12.28515625" style="52" customWidth="1"/>
    <col min="4859" max="4859" width="52.28515625" style="52" bestFit="1" customWidth="1"/>
    <col min="4860" max="4860" width="8.7109375" style="52" customWidth="1"/>
    <col min="4861" max="4861" width="0" style="52" hidden="1" customWidth="1"/>
    <col min="4862" max="4862" width="10.140625" style="52" customWidth="1"/>
    <col min="4863" max="4864" width="12.7109375" style="52" customWidth="1"/>
    <col min="4865" max="4865" width="83.7109375" style="52" customWidth="1"/>
    <col min="4866" max="4866" width="0.140625" style="52" customWidth="1"/>
    <col min="4867" max="5113" width="11.42578125" style="52"/>
    <col min="5114" max="5114" width="12.28515625" style="52" customWidth="1"/>
    <col min="5115" max="5115" width="52.28515625" style="52" bestFit="1" customWidth="1"/>
    <col min="5116" max="5116" width="8.7109375" style="52" customWidth="1"/>
    <col min="5117" max="5117" width="0" style="52" hidden="1" customWidth="1"/>
    <col min="5118" max="5118" width="10.140625" style="52" customWidth="1"/>
    <col min="5119" max="5120" width="12.7109375" style="52" customWidth="1"/>
    <col min="5121" max="5121" width="83.7109375" style="52" customWidth="1"/>
    <col min="5122" max="5122" width="0.140625" style="52" customWidth="1"/>
    <col min="5123" max="5369" width="11.42578125" style="52"/>
    <col min="5370" max="5370" width="12.28515625" style="52" customWidth="1"/>
    <col min="5371" max="5371" width="52.28515625" style="52" bestFit="1" customWidth="1"/>
    <col min="5372" max="5372" width="8.7109375" style="52" customWidth="1"/>
    <col min="5373" max="5373" width="0" style="52" hidden="1" customWidth="1"/>
    <col min="5374" max="5374" width="10.140625" style="52" customWidth="1"/>
    <col min="5375" max="5376" width="12.7109375" style="52" customWidth="1"/>
    <col min="5377" max="5377" width="83.7109375" style="52" customWidth="1"/>
    <col min="5378" max="5378" width="0.140625" style="52" customWidth="1"/>
    <col min="5379" max="5625" width="11.42578125" style="52"/>
    <col min="5626" max="5626" width="12.28515625" style="52" customWidth="1"/>
    <col min="5627" max="5627" width="52.28515625" style="52" bestFit="1" customWidth="1"/>
    <col min="5628" max="5628" width="8.7109375" style="52" customWidth="1"/>
    <col min="5629" max="5629" width="0" style="52" hidden="1" customWidth="1"/>
    <col min="5630" max="5630" width="10.140625" style="52" customWidth="1"/>
    <col min="5631" max="5632" width="12.7109375" style="52" customWidth="1"/>
    <col min="5633" max="5633" width="83.7109375" style="52" customWidth="1"/>
    <col min="5634" max="5634" width="0.140625" style="52" customWidth="1"/>
    <col min="5635" max="5881" width="11.42578125" style="52"/>
    <col min="5882" max="5882" width="12.28515625" style="52" customWidth="1"/>
    <col min="5883" max="5883" width="52.28515625" style="52" bestFit="1" customWidth="1"/>
    <col min="5884" max="5884" width="8.7109375" style="52" customWidth="1"/>
    <col min="5885" max="5885" width="0" style="52" hidden="1" customWidth="1"/>
    <col min="5886" max="5886" width="10.140625" style="52" customWidth="1"/>
    <col min="5887" max="5888" width="12.7109375" style="52" customWidth="1"/>
    <col min="5889" max="5889" width="83.7109375" style="52" customWidth="1"/>
    <col min="5890" max="5890" width="0.140625" style="52" customWidth="1"/>
    <col min="5891" max="6137" width="11.42578125" style="52"/>
    <col min="6138" max="6138" width="12.28515625" style="52" customWidth="1"/>
    <col min="6139" max="6139" width="52.28515625" style="52" bestFit="1" customWidth="1"/>
    <col min="6140" max="6140" width="8.7109375" style="52" customWidth="1"/>
    <col min="6141" max="6141" width="0" style="52" hidden="1" customWidth="1"/>
    <col min="6142" max="6142" width="10.140625" style="52" customWidth="1"/>
    <col min="6143" max="6144" width="12.7109375" style="52" customWidth="1"/>
    <col min="6145" max="6145" width="83.7109375" style="52" customWidth="1"/>
    <col min="6146" max="6146" width="0.140625" style="52" customWidth="1"/>
    <col min="6147" max="6393" width="11.42578125" style="52"/>
    <col min="6394" max="6394" width="12.28515625" style="52" customWidth="1"/>
    <col min="6395" max="6395" width="52.28515625" style="52" bestFit="1" customWidth="1"/>
    <col min="6396" max="6396" width="8.7109375" style="52" customWidth="1"/>
    <col min="6397" max="6397" width="0" style="52" hidden="1" customWidth="1"/>
    <col min="6398" max="6398" width="10.140625" style="52" customWidth="1"/>
    <col min="6399" max="6400" width="12.7109375" style="52" customWidth="1"/>
    <col min="6401" max="6401" width="83.7109375" style="52" customWidth="1"/>
    <col min="6402" max="6402" width="0.140625" style="52" customWidth="1"/>
    <col min="6403" max="6649" width="11.42578125" style="52"/>
    <col min="6650" max="6650" width="12.28515625" style="52" customWidth="1"/>
    <col min="6651" max="6651" width="52.28515625" style="52" bestFit="1" customWidth="1"/>
    <col min="6652" max="6652" width="8.7109375" style="52" customWidth="1"/>
    <col min="6653" max="6653" width="0" style="52" hidden="1" customWidth="1"/>
    <col min="6654" max="6654" width="10.140625" style="52" customWidth="1"/>
    <col min="6655" max="6656" width="12.7109375" style="52" customWidth="1"/>
    <col min="6657" max="6657" width="83.7109375" style="52" customWidth="1"/>
    <col min="6658" max="6658" width="0.140625" style="52" customWidth="1"/>
    <col min="6659" max="6905" width="11.42578125" style="52"/>
    <col min="6906" max="6906" width="12.28515625" style="52" customWidth="1"/>
    <col min="6907" max="6907" width="52.28515625" style="52" bestFit="1" customWidth="1"/>
    <col min="6908" max="6908" width="8.7109375" style="52" customWidth="1"/>
    <col min="6909" max="6909" width="0" style="52" hidden="1" customWidth="1"/>
    <col min="6910" max="6910" width="10.140625" style="52" customWidth="1"/>
    <col min="6911" max="6912" width="12.7109375" style="52" customWidth="1"/>
    <col min="6913" max="6913" width="83.7109375" style="52" customWidth="1"/>
    <col min="6914" max="6914" width="0.140625" style="52" customWidth="1"/>
    <col min="6915" max="7161" width="11.42578125" style="52"/>
    <col min="7162" max="7162" width="12.28515625" style="52" customWidth="1"/>
    <col min="7163" max="7163" width="52.28515625" style="52" bestFit="1" customWidth="1"/>
    <col min="7164" max="7164" width="8.7109375" style="52" customWidth="1"/>
    <col min="7165" max="7165" width="0" style="52" hidden="1" customWidth="1"/>
    <col min="7166" max="7166" width="10.140625" style="52" customWidth="1"/>
    <col min="7167" max="7168" width="12.7109375" style="52" customWidth="1"/>
    <col min="7169" max="7169" width="83.7109375" style="52" customWidth="1"/>
    <col min="7170" max="7170" width="0.140625" style="52" customWidth="1"/>
    <col min="7171" max="7417" width="11.42578125" style="52"/>
    <col min="7418" max="7418" width="12.28515625" style="52" customWidth="1"/>
    <col min="7419" max="7419" width="52.28515625" style="52" bestFit="1" customWidth="1"/>
    <col min="7420" max="7420" width="8.7109375" style="52" customWidth="1"/>
    <col min="7421" max="7421" width="0" style="52" hidden="1" customWidth="1"/>
    <col min="7422" max="7422" width="10.140625" style="52" customWidth="1"/>
    <col min="7423" max="7424" width="12.7109375" style="52" customWidth="1"/>
    <col min="7425" max="7425" width="83.7109375" style="52" customWidth="1"/>
    <col min="7426" max="7426" width="0.140625" style="52" customWidth="1"/>
    <col min="7427" max="7673" width="11.42578125" style="52"/>
    <col min="7674" max="7674" width="12.28515625" style="52" customWidth="1"/>
    <col min="7675" max="7675" width="52.28515625" style="52" bestFit="1" customWidth="1"/>
    <col min="7676" max="7676" width="8.7109375" style="52" customWidth="1"/>
    <col min="7677" max="7677" width="0" style="52" hidden="1" customWidth="1"/>
    <col min="7678" max="7678" width="10.140625" style="52" customWidth="1"/>
    <col min="7679" max="7680" width="12.7109375" style="52" customWidth="1"/>
    <col min="7681" max="7681" width="83.7109375" style="52" customWidth="1"/>
    <col min="7682" max="7682" width="0.140625" style="52" customWidth="1"/>
    <col min="7683" max="7929" width="11.42578125" style="52"/>
    <col min="7930" max="7930" width="12.28515625" style="52" customWidth="1"/>
    <col min="7931" max="7931" width="52.28515625" style="52" bestFit="1" customWidth="1"/>
    <col min="7932" max="7932" width="8.7109375" style="52" customWidth="1"/>
    <col min="7933" max="7933" width="0" style="52" hidden="1" customWidth="1"/>
    <col min="7934" max="7934" width="10.140625" style="52" customWidth="1"/>
    <col min="7935" max="7936" width="12.7109375" style="52" customWidth="1"/>
    <col min="7937" max="7937" width="83.7109375" style="52" customWidth="1"/>
    <col min="7938" max="7938" width="0.140625" style="52" customWidth="1"/>
    <col min="7939" max="8185" width="11.42578125" style="52"/>
    <col min="8186" max="8186" width="12.28515625" style="52" customWidth="1"/>
    <col min="8187" max="8187" width="52.28515625" style="52" bestFit="1" customWidth="1"/>
    <col min="8188" max="8188" width="8.7109375" style="52" customWidth="1"/>
    <col min="8189" max="8189" width="0" style="52" hidden="1" customWidth="1"/>
    <col min="8190" max="8190" width="10.140625" style="52" customWidth="1"/>
    <col min="8191" max="8192" width="12.7109375" style="52" customWidth="1"/>
    <col min="8193" max="8193" width="83.7109375" style="52" customWidth="1"/>
    <col min="8194" max="8194" width="0.140625" style="52" customWidth="1"/>
    <col min="8195" max="8441" width="11.42578125" style="52"/>
    <col min="8442" max="8442" width="12.28515625" style="52" customWidth="1"/>
    <col min="8443" max="8443" width="52.28515625" style="52" bestFit="1" customWidth="1"/>
    <col min="8444" max="8444" width="8.7109375" style="52" customWidth="1"/>
    <col min="8445" max="8445" width="0" style="52" hidden="1" customWidth="1"/>
    <col min="8446" max="8446" width="10.140625" style="52" customWidth="1"/>
    <col min="8447" max="8448" width="12.7109375" style="52" customWidth="1"/>
    <col min="8449" max="8449" width="83.7109375" style="52" customWidth="1"/>
    <col min="8450" max="8450" width="0.140625" style="52" customWidth="1"/>
    <col min="8451" max="8697" width="11.42578125" style="52"/>
    <col min="8698" max="8698" width="12.28515625" style="52" customWidth="1"/>
    <col min="8699" max="8699" width="52.28515625" style="52" bestFit="1" customWidth="1"/>
    <col min="8700" max="8700" width="8.7109375" style="52" customWidth="1"/>
    <col min="8701" max="8701" width="0" style="52" hidden="1" customWidth="1"/>
    <col min="8702" max="8702" width="10.140625" style="52" customWidth="1"/>
    <col min="8703" max="8704" width="12.7109375" style="52" customWidth="1"/>
    <col min="8705" max="8705" width="83.7109375" style="52" customWidth="1"/>
    <col min="8706" max="8706" width="0.140625" style="52" customWidth="1"/>
    <col min="8707" max="8953" width="11.42578125" style="52"/>
    <col min="8954" max="8954" width="12.28515625" style="52" customWidth="1"/>
    <col min="8955" max="8955" width="52.28515625" style="52" bestFit="1" customWidth="1"/>
    <col min="8956" max="8956" width="8.7109375" style="52" customWidth="1"/>
    <col min="8957" max="8957" width="0" style="52" hidden="1" customWidth="1"/>
    <col min="8958" max="8958" width="10.140625" style="52" customWidth="1"/>
    <col min="8959" max="8960" width="12.7109375" style="52" customWidth="1"/>
    <col min="8961" max="8961" width="83.7109375" style="52" customWidth="1"/>
    <col min="8962" max="8962" width="0.140625" style="52" customWidth="1"/>
    <col min="8963" max="9209" width="11.42578125" style="52"/>
    <col min="9210" max="9210" width="12.28515625" style="52" customWidth="1"/>
    <col min="9211" max="9211" width="52.28515625" style="52" bestFit="1" customWidth="1"/>
    <col min="9212" max="9212" width="8.7109375" style="52" customWidth="1"/>
    <col min="9213" max="9213" width="0" style="52" hidden="1" customWidth="1"/>
    <col min="9214" max="9214" width="10.140625" style="52" customWidth="1"/>
    <col min="9215" max="9216" width="12.7109375" style="52" customWidth="1"/>
    <col min="9217" max="9217" width="83.7109375" style="52" customWidth="1"/>
    <col min="9218" max="9218" width="0.140625" style="52" customWidth="1"/>
    <col min="9219" max="9465" width="11.42578125" style="52"/>
    <col min="9466" max="9466" width="12.28515625" style="52" customWidth="1"/>
    <col min="9467" max="9467" width="52.28515625" style="52" bestFit="1" customWidth="1"/>
    <col min="9468" max="9468" width="8.7109375" style="52" customWidth="1"/>
    <col min="9469" max="9469" width="0" style="52" hidden="1" customWidth="1"/>
    <col min="9470" max="9470" width="10.140625" style="52" customWidth="1"/>
    <col min="9471" max="9472" width="12.7109375" style="52" customWidth="1"/>
    <col min="9473" max="9473" width="83.7109375" style="52" customWidth="1"/>
    <col min="9474" max="9474" width="0.140625" style="52" customWidth="1"/>
    <col min="9475" max="9721" width="11.42578125" style="52"/>
    <col min="9722" max="9722" width="12.28515625" style="52" customWidth="1"/>
    <col min="9723" max="9723" width="52.28515625" style="52" bestFit="1" customWidth="1"/>
    <col min="9724" max="9724" width="8.7109375" style="52" customWidth="1"/>
    <col min="9725" max="9725" width="0" style="52" hidden="1" customWidth="1"/>
    <col min="9726" max="9726" width="10.140625" style="52" customWidth="1"/>
    <col min="9727" max="9728" width="12.7109375" style="52" customWidth="1"/>
    <col min="9729" max="9729" width="83.7109375" style="52" customWidth="1"/>
    <col min="9730" max="9730" width="0.140625" style="52" customWidth="1"/>
    <col min="9731" max="9977" width="11.42578125" style="52"/>
    <col min="9978" max="9978" width="12.28515625" style="52" customWidth="1"/>
    <col min="9979" max="9979" width="52.28515625" style="52" bestFit="1" customWidth="1"/>
    <col min="9980" max="9980" width="8.7109375" style="52" customWidth="1"/>
    <col min="9981" max="9981" width="0" style="52" hidden="1" customWidth="1"/>
    <col min="9982" max="9982" width="10.140625" style="52" customWidth="1"/>
    <col min="9983" max="9984" width="12.7109375" style="52" customWidth="1"/>
    <col min="9985" max="9985" width="83.7109375" style="52" customWidth="1"/>
    <col min="9986" max="9986" width="0.140625" style="52" customWidth="1"/>
    <col min="9987" max="10233" width="11.42578125" style="52"/>
    <col min="10234" max="10234" width="12.28515625" style="52" customWidth="1"/>
    <col min="10235" max="10235" width="52.28515625" style="52" bestFit="1" customWidth="1"/>
    <col min="10236" max="10236" width="8.7109375" style="52" customWidth="1"/>
    <col min="10237" max="10237" width="0" style="52" hidden="1" customWidth="1"/>
    <col min="10238" max="10238" width="10.140625" style="52" customWidth="1"/>
    <col min="10239" max="10240" width="12.7109375" style="52" customWidth="1"/>
    <col min="10241" max="10241" width="83.7109375" style="52" customWidth="1"/>
    <col min="10242" max="10242" width="0.140625" style="52" customWidth="1"/>
    <col min="10243" max="10489" width="11.42578125" style="52"/>
    <col min="10490" max="10490" width="12.28515625" style="52" customWidth="1"/>
    <col min="10491" max="10491" width="52.28515625" style="52" bestFit="1" customWidth="1"/>
    <col min="10492" max="10492" width="8.7109375" style="52" customWidth="1"/>
    <col min="10493" max="10493" width="0" style="52" hidden="1" customWidth="1"/>
    <col min="10494" max="10494" width="10.140625" style="52" customWidth="1"/>
    <col min="10495" max="10496" width="12.7109375" style="52" customWidth="1"/>
    <col min="10497" max="10497" width="83.7109375" style="52" customWidth="1"/>
    <col min="10498" max="10498" width="0.140625" style="52" customWidth="1"/>
    <col min="10499" max="10745" width="11.42578125" style="52"/>
    <col min="10746" max="10746" width="12.28515625" style="52" customWidth="1"/>
    <col min="10747" max="10747" width="52.28515625" style="52" bestFit="1" customWidth="1"/>
    <col min="10748" max="10748" width="8.7109375" style="52" customWidth="1"/>
    <col min="10749" max="10749" width="0" style="52" hidden="1" customWidth="1"/>
    <col min="10750" max="10750" width="10.140625" style="52" customWidth="1"/>
    <col min="10751" max="10752" width="12.7109375" style="52" customWidth="1"/>
    <col min="10753" max="10753" width="83.7109375" style="52" customWidth="1"/>
    <col min="10754" max="10754" width="0.140625" style="52" customWidth="1"/>
    <col min="10755" max="11001" width="11.42578125" style="52"/>
    <col min="11002" max="11002" width="12.28515625" style="52" customWidth="1"/>
    <col min="11003" max="11003" width="52.28515625" style="52" bestFit="1" customWidth="1"/>
    <col min="11004" max="11004" width="8.7109375" style="52" customWidth="1"/>
    <col min="11005" max="11005" width="0" style="52" hidden="1" customWidth="1"/>
    <col min="11006" max="11006" width="10.140625" style="52" customWidth="1"/>
    <col min="11007" max="11008" width="12.7109375" style="52" customWidth="1"/>
    <col min="11009" max="11009" width="83.7109375" style="52" customWidth="1"/>
    <col min="11010" max="11010" width="0.140625" style="52" customWidth="1"/>
    <col min="11011" max="11257" width="11.42578125" style="52"/>
    <col min="11258" max="11258" width="12.28515625" style="52" customWidth="1"/>
    <col min="11259" max="11259" width="52.28515625" style="52" bestFit="1" customWidth="1"/>
    <col min="11260" max="11260" width="8.7109375" style="52" customWidth="1"/>
    <col min="11261" max="11261" width="0" style="52" hidden="1" customWidth="1"/>
    <col min="11262" max="11262" width="10.140625" style="52" customWidth="1"/>
    <col min="11263" max="11264" width="12.7109375" style="52" customWidth="1"/>
    <col min="11265" max="11265" width="83.7109375" style="52" customWidth="1"/>
    <col min="11266" max="11266" width="0.140625" style="52" customWidth="1"/>
    <col min="11267" max="11513" width="11.42578125" style="52"/>
    <col min="11514" max="11514" width="12.28515625" style="52" customWidth="1"/>
    <col min="11515" max="11515" width="52.28515625" style="52" bestFit="1" customWidth="1"/>
    <col min="11516" max="11516" width="8.7109375" style="52" customWidth="1"/>
    <col min="11517" max="11517" width="0" style="52" hidden="1" customWidth="1"/>
    <col min="11518" max="11518" width="10.140625" style="52" customWidth="1"/>
    <col min="11519" max="11520" width="12.7109375" style="52" customWidth="1"/>
    <col min="11521" max="11521" width="83.7109375" style="52" customWidth="1"/>
    <col min="11522" max="11522" width="0.140625" style="52" customWidth="1"/>
    <col min="11523" max="11769" width="11.42578125" style="52"/>
    <col min="11770" max="11770" width="12.28515625" style="52" customWidth="1"/>
    <col min="11771" max="11771" width="52.28515625" style="52" bestFit="1" customWidth="1"/>
    <col min="11772" max="11772" width="8.7109375" style="52" customWidth="1"/>
    <col min="11773" max="11773" width="0" style="52" hidden="1" customWidth="1"/>
    <col min="11774" max="11774" width="10.140625" style="52" customWidth="1"/>
    <col min="11775" max="11776" width="12.7109375" style="52" customWidth="1"/>
    <col min="11777" max="11777" width="83.7109375" style="52" customWidth="1"/>
    <col min="11778" max="11778" width="0.140625" style="52" customWidth="1"/>
    <col min="11779" max="12025" width="11.42578125" style="52"/>
    <col min="12026" max="12026" width="12.28515625" style="52" customWidth="1"/>
    <col min="12027" max="12027" width="52.28515625" style="52" bestFit="1" customWidth="1"/>
    <col min="12028" max="12028" width="8.7109375" style="52" customWidth="1"/>
    <col min="12029" max="12029" width="0" style="52" hidden="1" customWidth="1"/>
    <col min="12030" max="12030" width="10.140625" style="52" customWidth="1"/>
    <col min="12031" max="12032" width="12.7109375" style="52" customWidth="1"/>
    <col min="12033" max="12033" width="83.7109375" style="52" customWidth="1"/>
    <col min="12034" max="12034" width="0.140625" style="52" customWidth="1"/>
    <col min="12035" max="12281" width="11.42578125" style="52"/>
    <col min="12282" max="12282" width="12.28515625" style="52" customWidth="1"/>
    <col min="12283" max="12283" width="52.28515625" style="52" bestFit="1" customWidth="1"/>
    <col min="12284" max="12284" width="8.7109375" style="52" customWidth="1"/>
    <col min="12285" max="12285" width="0" style="52" hidden="1" customWidth="1"/>
    <col min="12286" max="12286" width="10.140625" style="52" customWidth="1"/>
    <col min="12287" max="12288" width="12.7109375" style="52" customWidth="1"/>
    <col min="12289" max="12289" width="83.7109375" style="52" customWidth="1"/>
    <col min="12290" max="12290" width="0.140625" style="52" customWidth="1"/>
    <col min="12291" max="12537" width="11.42578125" style="52"/>
    <col min="12538" max="12538" width="12.28515625" style="52" customWidth="1"/>
    <col min="12539" max="12539" width="52.28515625" style="52" bestFit="1" customWidth="1"/>
    <col min="12540" max="12540" width="8.7109375" style="52" customWidth="1"/>
    <col min="12541" max="12541" width="0" style="52" hidden="1" customWidth="1"/>
    <col min="12542" max="12542" width="10.140625" style="52" customWidth="1"/>
    <col min="12543" max="12544" width="12.7109375" style="52" customWidth="1"/>
    <col min="12545" max="12545" width="83.7109375" style="52" customWidth="1"/>
    <col min="12546" max="12546" width="0.140625" style="52" customWidth="1"/>
    <col min="12547" max="12793" width="11.42578125" style="52"/>
    <col min="12794" max="12794" width="12.28515625" style="52" customWidth="1"/>
    <col min="12795" max="12795" width="52.28515625" style="52" bestFit="1" customWidth="1"/>
    <col min="12796" max="12796" width="8.7109375" style="52" customWidth="1"/>
    <col min="12797" max="12797" width="0" style="52" hidden="1" customWidth="1"/>
    <col min="12798" max="12798" width="10.140625" style="52" customWidth="1"/>
    <col min="12799" max="12800" width="12.7109375" style="52" customWidth="1"/>
    <col min="12801" max="12801" width="83.7109375" style="52" customWidth="1"/>
    <col min="12802" max="12802" width="0.140625" style="52" customWidth="1"/>
    <col min="12803" max="13049" width="11.42578125" style="52"/>
    <col min="13050" max="13050" width="12.28515625" style="52" customWidth="1"/>
    <col min="13051" max="13051" width="52.28515625" style="52" bestFit="1" customWidth="1"/>
    <col min="13052" max="13052" width="8.7109375" style="52" customWidth="1"/>
    <col min="13053" max="13053" width="0" style="52" hidden="1" customWidth="1"/>
    <col min="13054" max="13054" width="10.140625" style="52" customWidth="1"/>
    <col min="13055" max="13056" width="12.7109375" style="52" customWidth="1"/>
    <col min="13057" max="13057" width="83.7109375" style="52" customWidth="1"/>
    <col min="13058" max="13058" width="0.140625" style="52" customWidth="1"/>
    <col min="13059" max="13305" width="11.42578125" style="52"/>
    <col min="13306" max="13306" width="12.28515625" style="52" customWidth="1"/>
    <col min="13307" max="13307" width="52.28515625" style="52" bestFit="1" customWidth="1"/>
    <col min="13308" max="13308" width="8.7109375" style="52" customWidth="1"/>
    <col min="13309" max="13309" width="0" style="52" hidden="1" customWidth="1"/>
    <col min="13310" max="13310" width="10.140625" style="52" customWidth="1"/>
    <col min="13311" max="13312" width="12.7109375" style="52" customWidth="1"/>
    <col min="13313" max="13313" width="83.7109375" style="52" customWidth="1"/>
    <col min="13314" max="13314" width="0.140625" style="52" customWidth="1"/>
    <col min="13315" max="13561" width="11.42578125" style="52"/>
    <col min="13562" max="13562" width="12.28515625" style="52" customWidth="1"/>
    <col min="13563" max="13563" width="52.28515625" style="52" bestFit="1" customWidth="1"/>
    <col min="13564" max="13564" width="8.7109375" style="52" customWidth="1"/>
    <col min="13565" max="13565" width="0" style="52" hidden="1" customWidth="1"/>
    <col min="13566" max="13566" width="10.140625" style="52" customWidth="1"/>
    <col min="13567" max="13568" width="12.7109375" style="52" customWidth="1"/>
    <col min="13569" max="13569" width="83.7109375" style="52" customWidth="1"/>
    <col min="13570" max="13570" width="0.140625" style="52" customWidth="1"/>
    <col min="13571" max="13817" width="11.42578125" style="52"/>
    <col min="13818" max="13818" width="12.28515625" style="52" customWidth="1"/>
    <col min="13819" max="13819" width="52.28515625" style="52" bestFit="1" customWidth="1"/>
    <col min="13820" max="13820" width="8.7109375" style="52" customWidth="1"/>
    <col min="13821" max="13821" width="0" style="52" hidden="1" customWidth="1"/>
    <col min="13822" max="13822" width="10.140625" style="52" customWidth="1"/>
    <col min="13823" max="13824" width="12.7109375" style="52" customWidth="1"/>
    <col min="13825" max="13825" width="83.7109375" style="52" customWidth="1"/>
    <col min="13826" max="13826" width="0.140625" style="52" customWidth="1"/>
    <col min="13827" max="14073" width="11.42578125" style="52"/>
    <col min="14074" max="14074" width="12.28515625" style="52" customWidth="1"/>
    <col min="14075" max="14075" width="52.28515625" style="52" bestFit="1" customWidth="1"/>
    <col min="14076" max="14076" width="8.7109375" style="52" customWidth="1"/>
    <col min="14077" max="14077" width="0" style="52" hidden="1" customWidth="1"/>
    <col min="14078" max="14078" width="10.140625" style="52" customWidth="1"/>
    <col min="14079" max="14080" width="12.7109375" style="52" customWidth="1"/>
    <col min="14081" max="14081" width="83.7109375" style="52" customWidth="1"/>
    <col min="14082" max="14082" width="0.140625" style="52" customWidth="1"/>
    <col min="14083" max="14329" width="11.42578125" style="52"/>
    <col min="14330" max="14330" width="12.28515625" style="52" customWidth="1"/>
    <col min="14331" max="14331" width="52.28515625" style="52" bestFit="1" customWidth="1"/>
    <col min="14332" max="14332" width="8.7109375" style="52" customWidth="1"/>
    <col min="14333" max="14333" width="0" style="52" hidden="1" customWidth="1"/>
    <col min="14334" max="14334" width="10.140625" style="52" customWidth="1"/>
    <col min="14335" max="14336" width="12.7109375" style="52" customWidth="1"/>
    <col min="14337" max="14337" width="83.7109375" style="52" customWidth="1"/>
    <col min="14338" max="14338" width="0.140625" style="52" customWidth="1"/>
    <col min="14339" max="14585" width="11.42578125" style="52"/>
    <col min="14586" max="14586" width="12.28515625" style="52" customWidth="1"/>
    <col min="14587" max="14587" width="52.28515625" style="52" bestFit="1" customWidth="1"/>
    <col min="14588" max="14588" width="8.7109375" style="52" customWidth="1"/>
    <col min="14589" max="14589" width="0" style="52" hidden="1" customWidth="1"/>
    <col min="14590" max="14590" width="10.140625" style="52" customWidth="1"/>
    <col min="14591" max="14592" width="12.7109375" style="52" customWidth="1"/>
    <col min="14593" max="14593" width="83.7109375" style="52" customWidth="1"/>
    <col min="14594" max="14594" width="0.140625" style="52" customWidth="1"/>
    <col min="14595" max="14841" width="11.42578125" style="52"/>
    <col min="14842" max="14842" width="12.28515625" style="52" customWidth="1"/>
    <col min="14843" max="14843" width="52.28515625" style="52" bestFit="1" customWidth="1"/>
    <col min="14844" max="14844" width="8.7109375" style="52" customWidth="1"/>
    <col min="14845" max="14845" width="0" style="52" hidden="1" customWidth="1"/>
    <col min="14846" max="14846" width="10.140625" style="52" customWidth="1"/>
    <col min="14847" max="14848" width="12.7109375" style="52" customWidth="1"/>
    <col min="14849" max="14849" width="83.7109375" style="52" customWidth="1"/>
    <col min="14850" max="14850" width="0.140625" style="52" customWidth="1"/>
    <col min="14851" max="15097" width="11.42578125" style="52"/>
    <col min="15098" max="15098" width="12.28515625" style="52" customWidth="1"/>
    <col min="15099" max="15099" width="52.28515625" style="52" bestFit="1" customWidth="1"/>
    <col min="15100" max="15100" width="8.7109375" style="52" customWidth="1"/>
    <col min="15101" max="15101" width="0" style="52" hidden="1" customWidth="1"/>
    <col min="15102" max="15102" width="10.140625" style="52" customWidth="1"/>
    <col min="15103" max="15104" width="12.7109375" style="52" customWidth="1"/>
    <col min="15105" max="15105" width="83.7109375" style="52" customWidth="1"/>
    <col min="15106" max="15106" width="0.140625" style="52" customWidth="1"/>
    <col min="15107" max="15353" width="11.42578125" style="52"/>
    <col min="15354" max="15354" width="12.28515625" style="52" customWidth="1"/>
    <col min="15355" max="15355" width="52.28515625" style="52" bestFit="1" customWidth="1"/>
    <col min="15356" max="15356" width="8.7109375" style="52" customWidth="1"/>
    <col min="15357" max="15357" width="0" style="52" hidden="1" customWidth="1"/>
    <col min="15358" max="15358" width="10.140625" style="52" customWidth="1"/>
    <col min="15359" max="15360" width="12.7109375" style="52" customWidth="1"/>
    <col min="15361" max="15361" width="83.7109375" style="52" customWidth="1"/>
    <col min="15362" max="15362" width="0.140625" style="52" customWidth="1"/>
    <col min="15363" max="15609" width="11.42578125" style="52"/>
    <col min="15610" max="15610" width="12.28515625" style="52" customWidth="1"/>
    <col min="15611" max="15611" width="52.28515625" style="52" bestFit="1" customWidth="1"/>
    <col min="15612" max="15612" width="8.7109375" style="52" customWidth="1"/>
    <col min="15613" max="15613" width="0" style="52" hidden="1" customWidth="1"/>
    <col min="15614" max="15614" width="10.140625" style="52" customWidth="1"/>
    <col min="15615" max="15616" width="12.7109375" style="52" customWidth="1"/>
    <col min="15617" max="15617" width="83.7109375" style="52" customWidth="1"/>
    <col min="15618" max="15618" width="0.140625" style="52" customWidth="1"/>
    <col min="15619" max="15865" width="11.42578125" style="52"/>
    <col min="15866" max="15866" width="12.28515625" style="52" customWidth="1"/>
    <col min="15867" max="15867" width="52.28515625" style="52" bestFit="1" customWidth="1"/>
    <col min="15868" max="15868" width="8.7109375" style="52" customWidth="1"/>
    <col min="15869" max="15869" width="0" style="52" hidden="1" customWidth="1"/>
    <col min="15870" max="15870" width="10.140625" style="52" customWidth="1"/>
    <col min="15871" max="15872" width="12.7109375" style="52" customWidth="1"/>
    <col min="15873" max="15873" width="83.7109375" style="52" customWidth="1"/>
    <col min="15874" max="15874" width="0.140625" style="52" customWidth="1"/>
    <col min="15875" max="16121" width="11.42578125" style="52"/>
    <col min="16122" max="16122" width="12.28515625" style="52" customWidth="1"/>
    <col min="16123" max="16123" width="52.28515625" style="52" bestFit="1" customWidth="1"/>
    <col min="16124" max="16124" width="8.7109375" style="52" customWidth="1"/>
    <col min="16125" max="16125" width="0" style="52" hidden="1" customWidth="1"/>
    <col min="16126" max="16126" width="10.140625" style="52" customWidth="1"/>
    <col min="16127" max="16128" width="12.7109375" style="52" customWidth="1"/>
    <col min="16129" max="16129" width="83.7109375" style="52" customWidth="1"/>
    <col min="16130" max="16130" width="0.140625" style="52" customWidth="1"/>
    <col min="16131" max="16380" width="11.42578125" style="52"/>
    <col min="16381" max="16384" width="11.42578125" style="52" customWidth="1"/>
  </cols>
  <sheetData>
    <row r="1" spans="1:6" s="2" customFormat="1" x14ac:dyDescent="0.2">
      <c r="A1" s="50" t="s">
        <v>1</v>
      </c>
      <c r="B1" s="50" t="s">
        <v>2</v>
      </c>
      <c r="C1" s="50" t="s">
        <v>3</v>
      </c>
      <c r="D1" s="46" t="s">
        <v>20</v>
      </c>
      <c r="E1" s="50" t="s">
        <v>21</v>
      </c>
      <c r="F1" s="50" t="s">
        <v>22</v>
      </c>
    </row>
    <row r="2" spans="1:6" x14ac:dyDescent="0.25">
      <c r="A2" s="57" t="s">
        <v>4</v>
      </c>
      <c r="B2" s="51"/>
      <c r="C2" s="58"/>
      <c r="D2" s="47"/>
      <c r="E2" s="51"/>
      <c r="F2" s="51"/>
    </row>
    <row r="3" spans="1:6" s="55" customFormat="1" ht="12.75" x14ac:dyDescent="0.25">
      <c r="A3" s="59" t="s">
        <v>23</v>
      </c>
      <c r="B3" s="60" t="s">
        <v>24</v>
      </c>
      <c r="C3" s="61" t="s">
        <v>13</v>
      </c>
      <c r="D3" s="42"/>
      <c r="E3" s="53">
        <v>159</v>
      </c>
      <c r="F3" s="54">
        <f>D3*E3</f>
        <v>0</v>
      </c>
    </row>
    <row r="4" spans="1:6" s="55" customFormat="1" ht="12.75" x14ac:dyDescent="0.25">
      <c r="A4" s="62" t="s">
        <v>25</v>
      </c>
      <c r="B4" s="63" t="s">
        <v>26</v>
      </c>
      <c r="C4" s="64" t="s">
        <v>13</v>
      </c>
      <c r="D4" s="42"/>
      <c r="E4" s="53">
        <v>26</v>
      </c>
      <c r="F4" s="54">
        <f t="shared" ref="F4:F42" si="0">D4*E4</f>
        <v>0</v>
      </c>
    </row>
    <row r="5" spans="1:6" s="55" customFormat="1" ht="24" x14ac:dyDescent="0.25">
      <c r="A5" s="62" t="s">
        <v>27</v>
      </c>
      <c r="B5" s="63" t="s">
        <v>186</v>
      </c>
      <c r="C5" s="64" t="s">
        <v>13</v>
      </c>
      <c r="D5" s="42"/>
      <c r="E5" s="53">
        <v>3</v>
      </c>
      <c r="F5" s="54">
        <f t="shared" si="0"/>
        <v>0</v>
      </c>
    </row>
    <row r="6" spans="1:6" s="55" customFormat="1" ht="12.75" x14ac:dyDescent="0.25">
      <c r="A6" s="65" t="s">
        <v>187</v>
      </c>
      <c r="B6" s="63" t="s">
        <v>188</v>
      </c>
      <c r="C6" s="64" t="s">
        <v>13</v>
      </c>
      <c r="D6" s="42"/>
      <c r="E6" s="53">
        <v>1</v>
      </c>
      <c r="F6" s="54">
        <f t="shared" si="0"/>
        <v>0</v>
      </c>
    </row>
    <row r="7" spans="1:6" s="55" customFormat="1" ht="12.75" x14ac:dyDescent="0.25">
      <c r="A7" s="65" t="s">
        <v>28</v>
      </c>
      <c r="B7" s="63" t="s">
        <v>29</v>
      </c>
      <c r="C7" s="64" t="s">
        <v>13</v>
      </c>
      <c r="D7" s="42"/>
      <c r="E7" s="53">
        <v>26</v>
      </c>
      <c r="F7" s="54">
        <f t="shared" si="0"/>
        <v>0</v>
      </c>
    </row>
    <row r="8" spans="1:6" s="55" customFormat="1" ht="12.75" x14ac:dyDescent="0.25">
      <c r="A8" s="65" t="s">
        <v>30</v>
      </c>
      <c r="B8" s="60" t="s">
        <v>189</v>
      </c>
      <c r="C8" s="64" t="s">
        <v>13</v>
      </c>
      <c r="D8" s="42"/>
      <c r="E8" s="53">
        <v>10</v>
      </c>
      <c r="F8" s="54">
        <f t="shared" si="0"/>
        <v>0</v>
      </c>
    </row>
    <row r="9" spans="1:6" s="55" customFormat="1" ht="12.75" x14ac:dyDescent="0.25">
      <c r="A9" s="65" t="s">
        <v>31</v>
      </c>
      <c r="B9" s="60" t="s">
        <v>190</v>
      </c>
      <c r="C9" s="64" t="s">
        <v>13</v>
      </c>
      <c r="D9" s="42"/>
      <c r="E9" s="53">
        <v>3</v>
      </c>
      <c r="F9" s="54">
        <f t="shared" si="0"/>
        <v>0</v>
      </c>
    </row>
    <row r="10" spans="1:6" s="55" customFormat="1" ht="12.75" x14ac:dyDescent="0.25">
      <c r="A10" s="65" t="s">
        <v>32</v>
      </c>
      <c r="B10" s="60" t="s">
        <v>33</v>
      </c>
      <c r="C10" s="64" t="s">
        <v>13</v>
      </c>
      <c r="D10" s="42"/>
      <c r="E10" s="53">
        <v>16</v>
      </c>
      <c r="F10" s="54">
        <f t="shared" si="0"/>
        <v>0</v>
      </c>
    </row>
    <row r="11" spans="1:6" s="55" customFormat="1" ht="12.75" x14ac:dyDescent="0.25">
      <c r="A11" s="65" t="s">
        <v>34</v>
      </c>
      <c r="B11" s="63" t="s">
        <v>35</v>
      </c>
      <c r="C11" s="64" t="s">
        <v>13</v>
      </c>
      <c r="D11" s="42"/>
      <c r="E11" s="53">
        <v>1</v>
      </c>
      <c r="F11" s="54">
        <f t="shared" si="0"/>
        <v>0</v>
      </c>
    </row>
    <row r="12" spans="1:6" s="55" customFormat="1" ht="12.75" x14ac:dyDescent="0.25">
      <c r="A12" s="65" t="s">
        <v>36</v>
      </c>
      <c r="B12" s="63" t="s">
        <v>37</v>
      </c>
      <c r="C12" s="64" t="s">
        <v>13</v>
      </c>
      <c r="D12" s="42"/>
      <c r="E12" s="53">
        <v>42</v>
      </c>
      <c r="F12" s="54">
        <f t="shared" si="0"/>
        <v>0</v>
      </c>
    </row>
    <row r="13" spans="1:6" s="55" customFormat="1" ht="12.75" x14ac:dyDescent="0.25">
      <c r="A13" s="65" t="s">
        <v>38</v>
      </c>
      <c r="B13" s="63" t="s">
        <v>39</v>
      </c>
      <c r="C13" s="64" t="s">
        <v>13</v>
      </c>
      <c r="D13" s="42"/>
      <c r="E13" s="53">
        <v>40</v>
      </c>
      <c r="F13" s="54">
        <f t="shared" si="0"/>
        <v>0</v>
      </c>
    </row>
    <row r="14" spans="1:6" s="55" customFormat="1" ht="12.75" x14ac:dyDescent="0.25">
      <c r="A14" s="65" t="s">
        <v>46</v>
      </c>
      <c r="B14" s="63" t="s">
        <v>47</v>
      </c>
      <c r="C14" s="64" t="s">
        <v>13</v>
      </c>
      <c r="D14" s="42"/>
      <c r="E14" s="53">
        <v>3</v>
      </c>
      <c r="F14" s="54">
        <f t="shared" si="0"/>
        <v>0</v>
      </c>
    </row>
    <row r="15" spans="1:6" s="55" customFormat="1" ht="12.75" x14ac:dyDescent="0.25">
      <c r="A15" s="65" t="s">
        <v>48</v>
      </c>
      <c r="B15" s="63" t="s">
        <v>49</v>
      </c>
      <c r="C15" s="64" t="s">
        <v>13</v>
      </c>
      <c r="D15" s="42"/>
      <c r="E15" s="53">
        <v>1</v>
      </c>
      <c r="F15" s="54">
        <f t="shared" si="0"/>
        <v>0</v>
      </c>
    </row>
    <row r="16" spans="1:6" s="55" customFormat="1" ht="12.75" x14ac:dyDescent="0.25">
      <c r="A16" s="65" t="s">
        <v>50</v>
      </c>
      <c r="B16" s="63" t="s">
        <v>51</v>
      </c>
      <c r="C16" s="64" t="s">
        <v>13</v>
      </c>
      <c r="D16" s="42"/>
      <c r="E16" s="53">
        <v>6</v>
      </c>
      <c r="F16" s="54">
        <f t="shared" si="0"/>
        <v>0</v>
      </c>
    </row>
    <row r="17" spans="1:6" s="55" customFormat="1" ht="12.75" x14ac:dyDescent="0.25">
      <c r="A17" s="65" t="s">
        <v>52</v>
      </c>
      <c r="B17" s="63" t="s">
        <v>53</v>
      </c>
      <c r="C17" s="64" t="s">
        <v>13</v>
      </c>
      <c r="D17" s="42"/>
      <c r="E17" s="53">
        <v>26</v>
      </c>
      <c r="F17" s="54">
        <f t="shared" si="0"/>
        <v>0</v>
      </c>
    </row>
    <row r="18" spans="1:6" s="55" customFormat="1" ht="12.75" x14ac:dyDescent="0.25">
      <c r="A18" s="65" t="s">
        <v>54</v>
      </c>
      <c r="B18" s="63" t="s">
        <v>55</v>
      </c>
      <c r="C18" s="64" t="s">
        <v>13</v>
      </c>
      <c r="D18" s="42"/>
      <c r="E18" s="53">
        <v>126</v>
      </c>
      <c r="F18" s="54">
        <f t="shared" si="0"/>
        <v>0</v>
      </c>
    </row>
    <row r="19" spans="1:6" s="55" customFormat="1" ht="12.75" x14ac:dyDescent="0.25">
      <c r="A19" s="65" t="s">
        <v>56</v>
      </c>
      <c r="B19" s="63" t="s">
        <v>57</v>
      </c>
      <c r="C19" s="64" t="s">
        <v>13</v>
      </c>
      <c r="D19" s="42"/>
      <c r="E19" s="53">
        <v>49</v>
      </c>
      <c r="F19" s="54">
        <f t="shared" si="0"/>
        <v>0</v>
      </c>
    </row>
    <row r="20" spans="1:6" s="55" customFormat="1" ht="12.75" x14ac:dyDescent="0.25">
      <c r="A20" s="65" t="s">
        <v>58</v>
      </c>
      <c r="B20" s="63" t="s">
        <v>59</v>
      </c>
      <c r="C20" s="64" t="s">
        <v>8</v>
      </c>
      <c r="D20" s="42"/>
      <c r="E20" s="53">
        <v>200</v>
      </c>
      <c r="F20" s="54">
        <f t="shared" si="0"/>
        <v>0</v>
      </c>
    </row>
    <row r="21" spans="1:6" s="55" customFormat="1" ht="12.75" x14ac:dyDescent="0.25">
      <c r="A21" s="65" t="s">
        <v>40</v>
      </c>
      <c r="B21" s="63" t="s">
        <v>41</v>
      </c>
      <c r="C21" s="64" t="s">
        <v>8</v>
      </c>
      <c r="D21" s="42"/>
      <c r="E21" s="53">
        <v>4115</v>
      </c>
      <c r="F21" s="54">
        <f t="shared" si="0"/>
        <v>0</v>
      </c>
    </row>
    <row r="22" spans="1:6" s="55" customFormat="1" ht="12.75" x14ac:dyDescent="0.25">
      <c r="A22" s="65" t="s">
        <v>42</v>
      </c>
      <c r="B22" s="63" t="s">
        <v>43</v>
      </c>
      <c r="C22" s="64" t="s">
        <v>8</v>
      </c>
      <c r="D22" s="42"/>
      <c r="E22" s="53">
        <v>4029</v>
      </c>
      <c r="F22" s="54">
        <f t="shared" si="0"/>
        <v>0</v>
      </c>
    </row>
    <row r="23" spans="1:6" s="55" customFormat="1" ht="12.75" x14ac:dyDescent="0.25">
      <c r="A23" s="65" t="s">
        <v>191</v>
      </c>
      <c r="B23" s="63" t="s">
        <v>192</v>
      </c>
      <c r="C23" s="64" t="s">
        <v>8</v>
      </c>
      <c r="D23" s="42"/>
      <c r="E23" s="53">
        <v>2565</v>
      </c>
      <c r="F23" s="54">
        <f t="shared" si="0"/>
        <v>0</v>
      </c>
    </row>
    <row r="24" spans="1:6" s="55" customFormat="1" ht="12.75" x14ac:dyDescent="0.25">
      <c r="A24" s="65" t="s">
        <v>44</v>
      </c>
      <c r="B24" s="63" t="s">
        <v>45</v>
      </c>
      <c r="C24" s="64" t="s">
        <v>8</v>
      </c>
      <c r="D24" s="42"/>
      <c r="E24" s="53">
        <v>3024</v>
      </c>
      <c r="F24" s="54">
        <f t="shared" si="0"/>
        <v>0</v>
      </c>
    </row>
    <row r="25" spans="1:6" s="55" customFormat="1" ht="12.75" x14ac:dyDescent="0.25">
      <c r="A25" s="65" t="s">
        <v>60</v>
      </c>
      <c r="B25" s="63" t="s">
        <v>193</v>
      </c>
      <c r="C25" s="64" t="s">
        <v>13</v>
      </c>
      <c r="D25" s="42"/>
      <c r="E25" s="53">
        <v>13</v>
      </c>
      <c r="F25" s="54">
        <f t="shared" si="0"/>
        <v>0</v>
      </c>
    </row>
    <row r="26" spans="1:6" s="55" customFormat="1" ht="12.75" x14ac:dyDescent="0.25">
      <c r="A26" s="65" t="s">
        <v>61</v>
      </c>
      <c r="B26" s="63" t="s">
        <v>62</v>
      </c>
      <c r="C26" s="64" t="s">
        <v>13</v>
      </c>
      <c r="D26" s="42"/>
      <c r="E26" s="53">
        <v>18</v>
      </c>
      <c r="F26" s="54">
        <f t="shared" si="0"/>
        <v>0</v>
      </c>
    </row>
    <row r="27" spans="1:6" s="55" customFormat="1" ht="12.75" x14ac:dyDescent="0.25">
      <c r="A27" s="65" t="s">
        <v>63</v>
      </c>
      <c r="B27" s="60" t="s">
        <v>64</v>
      </c>
      <c r="C27" s="64" t="s">
        <v>13</v>
      </c>
      <c r="D27" s="42"/>
      <c r="E27" s="53">
        <v>11</v>
      </c>
      <c r="F27" s="54">
        <f t="shared" si="0"/>
        <v>0</v>
      </c>
    </row>
    <row r="28" spans="1:6" s="55" customFormat="1" ht="12.75" x14ac:dyDescent="0.25">
      <c r="A28" s="65" t="s">
        <v>65</v>
      </c>
      <c r="B28" s="60" t="s">
        <v>66</v>
      </c>
      <c r="C28" s="64" t="s">
        <v>13</v>
      </c>
      <c r="D28" s="42"/>
      <c r="E28" s="53">
        <v>35</v>
      </c>
      <c r="F28" s="54">
        <f t="shared" si="0"/>
        <v>0</v>
      </c>
    </row>
    <row r="29" spans="1:6" s="55" customFormat="1" ht="12.75" x14ac:dyDescent="0.25">
      <c r="A29" s="65" t="s">
        <v>67</v>
      </c>
      <c r="B29" s="60" t="s">
        <v>68</v>
      </c>
      <c r="C29" s="64" t="s">
        <v>13</v>
      </c>
      <c r="D29" s="42"/>
      <c r="E29" s="53">
        <v>9</v>
      </c>
      <c r="F29" s="54">
        <f t="shared" si="0"/>
        <v>0</v>
      </c>
    </row>
    <row r="30" spans="1:6" s="55" customFormat="1" ht="12.75" x14ac:dyDescent="0.25">
      <c r="A30" s="65" t="s">
        <v>69</v>
      </c>
      <c r="B30" s="60" t="s">
        <v>70</v>
      </c>
      <c r="C30" s="64" t="s">
        <v>13</v>
      </c>
      <c r="D30" s="42"/>
      <c r="E30" s="53">
        <v>3</v>
      </c>
      <c r="F30" s="54">
        <f t="shared" si="0"/>
        <v>0</v>
      </c>
    </row>
    <row r="31" spans="1:6" s="55" customFormat="1" ht="12.75" x14ac:dyDescent="0.25">
      <c r="A31" s="65" t="s">
        <v>71</v>
      </c>
      <c r="B31" s="60" t="s">
        <v>72</v>
      </c>
      <c r="C31" s="64" t="s">
        <v>13</v>
      </c>
      <c r="D31" s="42"/>
      <c r="E31" s="53">
        <v>1</v>
      </c>
      <c r="F31" s="54">
        <f t="shared" si="0"/>
        <v>0</v>
      </c>
    </row>
    <row r="32" spans="1:6" s="55" customFormat="1" ht="12.75" x14ac:dyDescent="0.25">
      <c r="A32" s="65" t="s">
        <v>73</v>
      </c>
      <c r="B32" s="60" t="s">
        <v>74</v>
      </c>
      <c r="C32" s="64" t="s">
        <v>13</v>
      </c>
      <c r="D32" s="42"/>
      <c r="E32" s="53">
        <v>1</v>
      </c>
      <c r="F32" s="54">
        <f t="shared" si="0"/>
        <v>0</v>
      </c>
    </row>
    <row r="33" spans="1:6" s="55" customFormat="1" ht="12.75" x14ac:dyDescent="0.25">
      <c r="A33" s="65" t="s">
        <v>75</v>
      </c>
      <c r="B33" s="60" t="s">
        <v>76</v>
      </c>
      <c r="C33" s="64" t="s">
        <v>13</v>
      </c>
      <c r="D33" s="42"/>
      <c r="E33" s="53">
        <v>1</v>
      </c>
      <c r="F33" s="54">
        <f t="shared" si="0"/>
        <v>0</v>
      </c>
    </row>
    <row r="34" spans="1:6" s="55" customFormat="1" ht="12.75" x14ac:dyDescent="0.25">
      <c r="A34" s="65" t="s">
        <v>77</v>
      </c>
      <c r="B34" s="60" t="s">
        <v>78</v>
      </c>
      <c r="C34" s="64" t="s">
        <v>13</v>
      </c>
      <c r="D34" s="42"/>
      <c r="E34" s="53">
        <v>13</v>
      </c>
      <c r="F34" s="54">
        <f t="shared" si="0"/>
        <v>0</v>
      </c>
    </row>
    <row r="35" spans="1:6" s="55" customFormat="1" ht="12.75" x14ac:dyDescent="0.25">
      <c r="A35" s="65" t="s">
        <v>79</v>
      </c>
      <c r="B35" s="60" t="s">
        <v>80</v>
      </c>
      <c r="C35" s="64" t="s">
        <v>13</v>
      </c>
      <c r="D35" s="42"/>
      <c r="E35" s="53">
        <v>13</v>
      </c>
      <c r="F35" s="54">
        <f t="shared" si="0"/>
        <v>0</v>
      </c>
    </row>
    <row r="36" spans="1:6" s="55" customFormat="1" ht="12.75" x14ac:dyDescent="0.25">
      <c r="A36" s="65" t="s">
        <v>81</v>
      </c>
      <c r="B36" s="60" t="s">
        <v>82</v>
      </c>
      <c r="C36" s="64" t="s">
        <v>13</v>
      </c>
      <c r="D36" s="42"/>
      <c r="E36" s="53">
        <v>45</v>
      </c>
      <c r="F36" s="54">
        <f t="shared" si="0"/>
        <v>0</v>
      </c>
    </row>
    <row r="37" spans="1:6" s="55" customFormat="1" ht="12.75" x14ac:dyDescent="0.25">
      <c r="A37" s="65" t="s">
        <v>83</v>
      </c>
      <c r="B37" s="60" t="s">
        <v>84</v>
      </c>
      <c r="C37" s="64" t="s">
        <v>13</v>
      </c>
      <c r="D37" s="42"/>
      <c r="E37" s="53">
        <v>25</v>
      </c>
      <c r="F37" s="54">
        <f t="shared" si="0"/>
        <v>0</v>
      </c>
    </row>
    <row r="38" spans="1:6" s="55" customFormat="1" ht="12.75" x14ac:dyDescent="0.25">
      <c r="A38" s="65" t="s">
        <v>85</v>
      </c>
      <c r="B38" s="60" t="s">
        <v>86</v>
      </c>
      <c r="C38" s="64" t="s">
        <v>13</v>
      </c>
      <c r="D38" s="42"/>
      <c r="E38" s="53">
        <v>84</v>
      </c>
      <c r="F38" s="54">
        <f t="shared" si="0"/>
        <v>0</v>
      </c>
    </row>
    <row r="39" spans="1:6" s="55" customFormat="1" ht="12.75" x14ac:dyDescent="0.25">
      <c r="A39" s="65" t="s">
        <v>87</v>
      </c>
      <c r="B39" s="60" t="s">
        <v>88</v>
      </c>
      <c r="C39" s="64" t="s">
        <v>13</v>
      </c>
      <c r="D39" s="42"/>
      <c r="E39" s="53">
        <v>3</v>
      </c>
      <c r="F39" s="54">
        <f t="shared" si="0"/>
        <v>0</v>
      </c>
    </row>
    <row r="40" spans="1:6" s="55" customFormat="1" ht="12.75" x14ac:dyDescent="0.25">
      <c r="A40" s="65" t="s">
        <v>89</v>
      </c>
      <c r="B40" s="60" t="s">
        <v>90</v>
      </c>
      <c r="C40" s="64" t="s">
        <v>13</v>
      </c>
      <c r="D40" s="42"/>
      <c r="E40" s="53">
        <v>2</v>
      </c>
      <c r="F40" s="54">
        <f t="shared" si="0"/>
        <v>0</v>
      </c>
    </row>
    <row r="41" spans="1:6" s="55" customFormat="1" ht="12.75" x14ac:dyDescent="0.25">
      <c r="A41" s="65" t="s">
        <v>91</v>
      </c>
      <c r="B41" s="60" t="s">
        <v>92</v>
      </c>
      <c r="C41" s="64" t="s">
        <v>13</v>
      </c>
      <c r="D41" s="42"/>
      <c r="E41" s="53">
        <v>2</v>
      </c>
      <c r="F41" s="54">
        <f t="shared" si="0"/>
        <v>0</v>
      </c>
    </row>
    <row r="42" spans="1:6" s="55" customFormat="1" ht="12.75" x14ac:dyDescent="0.25">
      <c r="A42" s="65" t="s">
        <v>194</v>
      </c>
      <c r="B42" s="60" t="s">
        <v>195</v>
      </c>
      <c r="C42" s="64" t="s">
        <v>13</v>
      </c>
      <c r="D42" s="42"/>
      <c r="E42" s="53">
        <v>4</v>
      </c>
      <c r="F42" s="54">
        <f t="shared" si="0"/>
        <v>0</v>
      </c>
    </row>
    <row r="43" spans="1:6" x14ac:dyDescent="0.25">
      <c r="A43" s="66" t="s">
        <v>5</v>
      </c>
      <c r="B43" s="66"/>
      <c r="C43" s="67"/>
      <c r="D43" s="43"/>
      <c r="E43" s="7"/>
      <c r="F43" s="32">
        <f>SUM(F3:F42)</f>
        <v>0</v>
      </c>
    </row>
    <row r="44" spans="1:6" x14ac:dyDescent="0.25">
      <c r="A44" s="57" t="s">
        <v>6</v>
      </c>
      <c r="B44" s="51"/>
      <c r="C44" s="58"/>
      <c r="D44" s="44"/>
      <c r="E44" s="51"/>
      <c r="F44" s="23"/>
    </row>
    <row r="45" spans="1:6" s="55" customFormat="1" ht="12.75" x14ac:dyDescent="0.25">
      <c r="A45" s="65" t="s">
        <v>93</v>
      </c>
      <c r="B45" s="63" t="s">
        <v>7</v>
      </c>
      <c r="C45" s="64" t="s">
        <v>13</v>
      </c>
      <c r="D45" s="42"/>
      <c r="E45" s="53">
        <v>181</v>
      </c>
      <c r="F45" s="54">
        <f t="shared" ref="F45:F49" si="1">D45*E45</f>
        <v>0</v>
      </c>
    </row>
    <row r="46" spans="1:6" s="55" customFormat="1" ht="12.75" x14ac:dyDescent="0.25">
      <c r="A46" s="65" t="s">
        <v>94</v>
      </c>
      <c r="B46" s="63" t="s">
        <v>95</v>
      </c>
      <c r="C46" s="64" t="s">
        <v>13</v>
      </c>
      <c r="D46" s="42"/>
      <c r="E46" s="53">
        <v>8</v>
      </c>
      <c r="F46" s="54">
        <f t="shared" si="1"/>
        <v>0</v>
      </c>
    </row>
    <row r="47" spans="1:6" s="55" customFormat="1" ht="12.75" x14ac:dyDescent="0.25">
      <c r="A47" s="65" t="s">
        <v>196</v>
      </c>
      <c r="B47" s="63" t="s">
        <v>197</v>
      </c>
      <c r="C47" s="64" t="s">
        <v>13</v>
      </c>
      <c r="D47" s="42"/>
      <c r="E47" s="53">
        <v>1</v>
      </c>
      <c r="F47" s="54">
        <f t="shared" si="1"/>
        <v>0</v>
      </c>
    </row>
    <row r="48" spans="1:6" s="55" customFormat="1" ht="12.75" x14ac:dyDescent="0.25">
      <c r="A48" s="65" t="s">
        <v>96</v>
      </c>
      <c r="B48" s="63" t="s">
        <v>9</v>
      </c>
      <c r="C48" s="64" t="s">
        <v>13</v>
      </c>
      <c r="D48" s="42"/>
      <c r="E48" s="53">
        <v>4</v>
      </c>
      <c r="F48" s="54">
        <f t="shared" si="1"/>
        <v>0</v>
      </c>
    </row>
    <row r="49" spans="1:6" s="55" customFormat="1" ht="12.75" x14ac:dyDescent="0.25">
      <c r="A49" s="65" t="s">
        <v>97</v>
      </c>
      <c r="B49" s="63" t="s">
        <v>98</v>
      </c>
      <c r="C49" s="64" t="s">
        <v>13</v>
      </c>
      <c r="D49" s="42"/>
      <c r="E49" s="53">
        <v>105</v>
      </c>
      <c r="F49" s="54">
        <f t="shared" si="1"/>
        <v>0</v>
      </c>
    </row>
    <row r="50" spans="1:6" x14ac:dyDescent="0.25">
      <c r="A50" s="66" t="s">
        <v>99</v>
      </c>
      <c r="B50" s="66"/>
      <c r="C50" s="67"/>
      <c r="D50" s="43"/>
      <c r="E50" s="7"/>
      <c r="F50" s="32">
        <f>SUM(F45:F49)</f>
        <v>0</v>
      </c>
    </row>
    <row r="51" spans="1:6" x14ac:dyDescent="0.25">
      <c r="A51" s="57" t="s">
        <v>10</v>
      </c>
      <c r="B51" s="51"/>
      <c r="C51" s="58"/>
      <c r="D51" s="44"/>
      <c r="E51" s="51"/>
      <c r="F51" s="56"/>
    </row>
    <row r="52" spans="1:6" s="55" customFormat="1" ht="12.75" x14ac:dyDescent="0.25">
      <c r="A52" s="65" t="s">
        <v>102</v>
      </c>
      <c r="B52" s="63" t="s">
        <v>103</v>
      </c>
      <c r="C52" s="64" t="s">
        <v>8</v>
      </c>
      <c r="D52" s="42"/>
      <c r="E52" s="53">
        <v>596</v>
      </c>
      <c r="F52" s="54">
        <f t="shared" ref="F52:F58" si="2">D52*E52</f>
        <v>0</v>
      </c>
    </row>
    <row r="53" spans="1:6" s="55" customFormat="1" ht="12.75" x14ac:dyDescent="0.25">
      <c r="A53" s="65" t="s">
        <v>257</v>
      </c>
      <c r="B53" s="63" t="s">
        <v>258</v>
      </c>
      <c r="C53" s="64" t="s">
        <v>8</v>
      </c>
      <c r="D53" s="42"/>
      <c r="E53" s="53">
        <v>32</v>
      </c>
      <c r="F53" s="54">
        <f t="shared" si="2"/>
        <v>0</v>
      </c>
    </row>
    <row r="54" spans="1:6" s="55" customFormat="1" ht="12.75" x14ac:dyDescent="0.25">
      <c r="A54" s="65" t="s">
        <v>259</v>
      </c>
      <c r="B54" s="63" t="s">
        <v>260</v>
      </c>
      <c r="C54" s="64" t="s">
        <v>8</v>
      </c>
      <c r="D54" s="42"/>
      <c r="E54" s="53">
        <v>166</v>
      </c>
      <c r="F54" s="54">
        <f t="shared" si="2"/>
        <v>0</v>
      </c>
    </row>
    <row r="55" spans="1:6" s="55" customFormat="1" ht="12.75" x14ac:dyDescent="0.25">
      <c r="A55" s="65" t="s">
        <v>104</v>
      </c>
      <c r="B55" s="63" t="s">
        <v>198</v>
      </c>
      <c r="C55" s="61" t="s">
        <v>8</v>
      </c>
      <c r="D55" s="42"/>
      <c r="E55" s="53">
        <v>214</v>
      </c>
      <c r="F55" s="54">
        <f t="shared" si="2"/>
        <v>0</v>
      </c>
    </row>
    <row r="56" spans="1:6" s="55" customFormat="1" ht="12.75" x14ac:dyDescent="0.25">
      <c r="A56" s="65" t="s">
        <v>105</v>
      </c>
      <c r="B56" s="63" t="s">
        <v>106</v>
      </c>
      <c r="C56" s="61" t="s">
        <v>8</v>
      </c>
      <c r="D56" s="42"/>
      <c r="E56" s="53">
        <v>13</v>
      </c>
      <c r="F56" s="54">
        <f t="shared" si="2"/>
        <v>0</v>
      </c>
    </row>
    <row r="57" spans="1:6" s="55" customFormat="1" ht="12.75" x14ac:dyDescent="0.25">
      <c r="A57" s="65" t="s">
        <v>100</v>
      </c>
      <c r="B57" s="63" t="s">
        <v>101</v>
      </c>
      <c r="C57" s="64" t="s">
        <v>13</v>
      </c>
      <c r="D57" s="42"/>
      <c r="E57" s="53">
        <v>17</v>
      </c>
      <c r="F57" s="54">
        <f t="shared" si="2"/>
        <v>0</v>
      </c>
    </row>
    <row r="58" spans="1:6" s="55" customFormat="1" ht="12.75" x14ac:dyDescent="0.25">
      <c r="A58" s="65" t="s">
        <v>261</v>
      </c>
      <c r="B58" s="63" t="s">
        <v>262</v>
      </c>
      <c r="C58" s="64" t="s">
        <v>13</v>
      </c>
      <c r="D58" s="42"/>
      <c r="E58" s="53">
        <v>5</v>
      </c>
      <c r="F58" s="54">
        <f t="shared" si="2"/>
        <v>0</v>
      </c>
    </row>
    <row r="59" spans="1:6" x14ac:dyDescent="0.25">
      <c r="A59" s="66" t="s">
        <v>107</v>
      </c>
      <c r="B59" s="66"/>
      <c r="C59" s="67"/>
      <c r="D59" s="43"/>
      <c r="E59" s="7"/>
      <c r="F59" s="32">
        <f>SUM(F52:F58)</f>
        <v>0</v>
      </c>
    </row>
    <row r="60" spans="1:6" x14ac:dyDescent="0.25">
      <c r="A60" s="57" t="s">
        <v>11</v>
      </c>
      <c r="B60" s="51"/>
      <c r="C60" s="58"/>
      <c r="D60" s="44"/>
      <c r="E60" s="51"/>
      <c r="F60" s="56"/>
    </row>
    <row r="61" spans="1:6" s="55" customFormat="1" ht="12.75" x14ac:dyDescent="0.25">
      <c r="A61" s="65" t="s">
        <v>199</v>
      </c>
      <c r="B61" s="63" t="s">
        <v>200</v>
      </c>
      <c r="C61" s="64" t="s">
        <v>8</v>
      </c>
      <c r="D61" s="42"/>
      <c r="E61" s="53">
        <v>2155</v>
      </c>
      <c r="F61" s="54">
        <f t="shared" ref="F61:F69" si="3">D61*E61</f>
        <v>0</v>
      </c>
    </row>
    <row r="62" spans="1:6" s="55" customFormat="1" ht="12.75" x14ac:dyDescent="0.25">
      <c r="A62" s="65" t="s">
        <v>201</v>
      </c>
      <c r="B62" s="63" t="s">
        <v>202</v>
      </c>
      <c r="C62" s="64" t="s">
        <v>13</v>
      </c>
      <c r="D62" s="42"/>
      <c r="E62" s="53">
        <v>18</v>
      </c>
      <c r="F62" s="54">
        <f t="shared" si="3"/>
        <v>0</v>
      </c>
    </row>
    <row r="63" spans="1:6" s="55" customFormat="1" ht="12.75" x14ac:dyDescent="0.25">
      <c r="A63" s="65" t="s">
        <v>263</v>
      </c>
      <c r="B63" s="63" t="s">
        <v>264</v>
      </c>
      <c r="C63" s="64" t="s">
        <v>13</v>
      </c>
      <c r="D63" s="42"/>
      <c r="E63" s="53">
        <v>6</v>
      </c>
      <c r="F63" s="54">
        <f t="shared" si="3"/>
        <v>0</v>
      </c>
    </row>
    <row r="64" spans="1:6" s="55" customFormat="1" ht="12.75" x14ac:dyDescent="0.25">
      <c r="A64" s="65" t="s">
        <v>203</v>
      </c>
      <c r="B64" s="63" t="s">
        <v>204</v>
      </c>
      <c r="C64" s="64" t="s">
        <v>13</v>
      </c>
      <c r="D64" s="42"/>
      <c r="E64" s="53">
        <v>6</v>
      </c>
      <c r="F64" s="54">
        <f t="shared" si="3"/>
        <v>0</v>
      </c>
    </row>
    <row r="65" spans="1:6" s="55" customFormat="1" ht="12.75" x14ac:dyDescent="0.25">
      <c r="A65" s="65" t="s">
        <v>205</v>
      </c>
      <c r="B65" s="60" t="s">
        <v>206</v>
      </c>
      <c r="C65" s="64" t="s">
        <v>13</v>
      </c>
      <c r="D65" s="42"/>
      <c r="E65" s="53">
        <v>12</v>
      </c>
      <c r="F65" s="54">
        <f t="shared" si="3"/>
        <v>0</v>
      </c>
    </row>
    <row r="66" spans="1:6" s="55" customFormat="1" ht="12.75" x14ac:dyDescent="0.25">
      <c r="A66" s="65" t="s">
        <v>112</v>
      </c>
      <c r="B66" s="63" t="s">
        <v>113</v>
      </c>
      <c r="C66" s="64" t="s">
        <v>13</v>
      </c>
      <c r="D66" s="42"/>
      <c r="E66" s="53">
        <v>8</v>
      </c>
      <c r="F66" s="54">
        <f t="shared" si="3"/>
        <v>0</v>
      </c>
    </row>
    <row r="67" spans="1:6" s="55" customFormat="1" ht="12.75" x14ac:dyDescent="0.25">
      <c r="A67" s="65" t="s">
        <v>114</v>
      </c>
      <c r="B67" s="63" t="s">
        <v>115</v>
      </c>
      <c r="C67" s="64" t="s">
        <v>13</v>
      </c>
      <c r="D67" s="42"/>
      <c r="E67" s="53">
        <v>2</v>
      </c>
      <c r="F67" s="54">
        <f t="shared" si="3"/>
        <v>0</v>
      </c>
    </row>
    <row r="68" spans="1:6" s="55" customFormat="1" ht="12.75" x14ac:dyDescent="0.25">
      <c r="A68" s="65" t="s">
        <v>108</v>
      </c>
      <c r="B68" s="63" t="s">
        <v>109</v>
      </c>
      <c r="C68" s="64" t="s">
        <v>13</v>
      </c>
      <c r="D68" s="42"/>
      <c r="E68" s="53">
        <v>29</v>
      </c>
      <c r="F68" s="54">
        <f t="shared" si="3"/>
        <v>0</v>
      </c>
    </row>
    <row r="69" spans="1:6" s="55" customFormat="1" ht="12.75" x14ac:dyDescent="0.25">
      <c r="A69" s="65" t="s">
        <v>110</v>
      </c>
      <c r="B69" s="63" t="s">
        <v>111</v>
      </c>
      <c r="C69" s="64" t="s">
        <v>13</v>
      </c>
      <c r="D69" s="42"/>
      <c r="E69" s="53">
        <v>10</v>
      </c>
      <c r="F69" s="54">
        <f t="shared" si="3"/>
        <v>0</v>
      </c>
    </row>
    <row r="70" spans="1:6" x14ac:dyDescent="0.25">
      <c r="A70" s="66" t="s">
        <v>12</v>
      </c>
      <c r="B70" s="66"/>
      <c r="C70" s="67"/>
      <c r="D70" s="43"/>
      <c r="E70" s="7"/>
      <c r="F70" s="32">
        <f>SUM(F61:F69)</f>
        <v>0</v>
      </c>
    </row>
    <row r="71" spans="1:6" x14ac:dyDescent="0.25">
      <c r="A71" s="68" t="s">
        <v>213</v>
      </c>
      <c r="B71" s="66"/>
      <c r="C71" s="67"/>
      <c r="D71" s="43"/>
      <c r="E71" s="7"/>
      <c r="F71" s="23"/>
    </row>
    <row r="72" spans="1:6" s="55" customFormat="1" ht="12.75" x14ac:dyDescent="0.25">
      <c r="A72" s="65" t="s">
        <v>209</v>
      </c>
      <c r="B72" s="63" t="s">
        <v>210</v>
      </c>
      <c r="C72" s="64" t="s">
        <v>208</v>
      </c>
      <c r="D72" s="42"/>
      <c r="E72" s="53">
        <v>22</v>
      </c>
      <c r="F72" s="54">
        <f t="shared" ref="F72:F73" si="4">D72*E72</f>
        <v>0</v>
      </c>
    </row>
    <row r="73" spans="1:6" s="55" customFormat="1" ht="12.75" x14ac:dyDescent="0.25">
      <c r="A73" s="65" t="s">
        <v>211</v>
      </c>
      <c r="B73" s="63" t="s">
        <v>212</v>
      </c>
      <c r="C73" s="64" t="s">
        <v>208</v>
      </c>
      <c r="D73" s="42"/>
      <c r="E73" s="53">
        <v>22</v>
      </c>
      <c r="F73" s="54">
        <f t="shared" si="4"/>
        <v>0</v>
      </c>
    </row>
    <row r="74" spans="1:6" x14ac:dyDescent="0.25">
      <c r="A74" s="66" t="s">
        <v>207</v>
      </c>
      <c r="B74" s="66"/>
      <c r="C74" s="67"/>
      <c r="D74" s="43"/>
      <c r="E74" s="7"/>
      <c r="F74" s="32">
        <f>SUM(F72:F73)</f>
        <v>0</v>
      </c>
    </row>
    <row r="75" spans="1:6" x14ac:dyDescent="0.2">
      <c r="A75" s="69" t="s">
        <v>177</v>
      </c>
      <c r="B75" s="52" t="s">
        <v>656</v>
      </c>
      <c r="D75" s="48"/>
      <c r="E75" s="8"/>
      <c r="F75" s="28">
        <f>F43+F50+F59+F70+F74</f>
        <v>0</v>
      </c>
    </row>
    <row r="76" spans="1:6" x14ac:dyDescent="0.2">
      <c r="A76" s="69" t="s">
        <v>177</v>
      </c>
      <c r="B76" s="71" t="s">
        <v>117</v>
      </c>
      <c r="C76" s="72"/>
      <c r="D76" s="48"/>
      <c r="E76" s="9"/>
      <c r="F76" s="33">
        <f>F75</f>
        <v>0</v>
      </c>
    </row>
  </sheetData>
  <sheetProtection algorithmName="SHA-512" hashValue="xycU0BRP3hFq52pJJdNfENuUd0mN5hTp+/wc/asuNuWnZCinDUXZQbh/mxBrVIlXyXcCIP7iAL1ExWe8CEjyjg==" saltValue="480wMWPwGny6jiJktOyVOA==" spinCount="100000" sheet="1" objects="1" scenarios="1"/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F11"/>
  <sheetViews>
    <sheetView view="pageBreakPreview" zoomScaleNormal="90" zoomScaleSheetLayoutView="100" workbookViewId="0">
      <selection activeCell="E3" sqref="E3"/>
    </sheetView>
  </sheetViews>
  <sheetFormatPr baseColWidth="10" defaultRowHeight="12" x14ac:dyDescent="0.2"/>
  <cols>
    <col min="1" max="1" width="9.7109375" style="78" customWidth="1"/>
    <col min="2" max="2" width="69.140625" style="88" bestFit="1" customWidth="1"/>
    <col min="3" max="3" width="15.7109375" style="78" customWidth="1"/>
    <col min="4" max="4" width="15.7109375" style="74" customWidth="1"/>
    <col min="5" max="6" width="15.7109375" style="78" customWidth="1"/>
    <col min="7" max="256" width="11.42578125" style="78"/>
    <col min="257" max="257" width="7" style="78" bestFit="1" customWidth="1"/>
    <col min="258" max="258" width="69.140625" style="78" bestFit="1" customWidth="1"/>
    <col min="259" max="262" width="15.7109375" style="78" customWidth="1"/>
    <col min="263" max="512" width="11.42578125" style="78"/>
    <col min="513" max="513" width="7" style="78" bestFit="1" customWidth="1"/>
    <col min="514" max="514" width="69.140625" style="78" bestFit="1" customWidth="1"/>
    <col min="515" max="518" width="15.7109375" style="78" customWidth="1"/>
    <col min="519" max="768" width="11.42578125" style="78"/>
    <col min="769" max="769" width="7" style="78" bestFit="1" customWidth="1"/>
    <col min="770" max="770" width="69.140625" style="78" bestFit="1" customWidth="1"/>
    <col min="771" max="774" width="15.7109375" style="78" customWidth="1"/>
    <col min="775" max="1024" width="11.42578125" style="78"/>
    <col min="1025" max="1025" width="7" style="78" bestFit="1" customWidth="1"/>
    <col min="1026" max="1026" width="69.140625" style="78" bestFit="1" customWidth="1"/>
    <col min="1027" max="1030" width="15.7109375" style="78" customWidth="1"/>
    <col min="1031" max="1280" width="11.42578125" style="78"/>
    <col min="1281" max="1281" width="7" style="78" bestFit="1" customWidth="1"/>
    <col min="1282" max="1282" width="69.140625" style="78" bestFit="1" customWidth="1"/>
    <col min="1283" max="1286" width="15.7109375" style="78" customWidth="1"/>
    <col min="1287" max="1536" width="11.42578125" style="78"/>
    <col min="1537" max="1537" width="7" style="78" bestFit="1" customWidth="1"/>
    <col min="1538" max="1538" width="69.140625" style="78" bestFit="1" customWidth="1"/>
    <col min="1539" max="1542" width="15.7109375" style="78" customWidth="1"/>
    <col min="1543" max="1792" width="11.42578125" style="78"/>
    <col min="1793" max="1793" width="7" style="78" bestFit="1" customWidth="1"/>
    <col min="1794" max="1794" width="69.140625" style="78" bestFit="1" customWidth="1"/>
    <col min="1795" max="1798" width="15.7109375" style="78" customWidth="1"/>
    <col min="1799" max="2048" width="11.42578125" style="78"/>
    <col min="2049" max="2049" width="7" style="78" bestFit="1" customWidth="1"/>
    <col min="2050" max="2050" width="69.140625" style="78" bestFit="1" customWidth="1"/>
    <col min="2051" max="2054" width="15.7109375" style="78" customWidth="1"/>
    <col min="2055" max="2304" width="11.42578125" style="78"/>
    <col min="2305" max="2305" width="7" style="78" bestFit="1" customWidth="1"/>
    <col min="2306" max="2306" width="69.140625" style="78" bestFit="1" customWidth="1"/>
    <col min="2307" max="2310" width="15.7109375" style="78" customWidth="1"/>
    <col min="2311" max="2560" width="11.42578125" style="78"/>
    <col min="2561" max="2561" width="7" style="78" bestFit="1" customWidth="1"/>
    <col min="2562" max="2562" width="69.140625" style="78" bestFit="1" customWidth="1"/>
    <col min="2563" max="2566" width="15.7109375" style="78" customWidth="1"/>
    <col min="2567" max="2816" width="11.42578125" style="78"/>
    <col min="2817" max="2817" width="7" style="78" bestFit="1" customWidth="1"/>
    <col min="2818" max="2818" width="69.140625" style="78" bestFit="1" customWidth="1"/>
    <col min="2819" max="2822" width="15.7109375" style="78" customWidth="1"/>
    <col min="2823" max="3072" width="11.42578125" style="78"/>
    <col min="3073" max="3073" width="7" style="78" bestFit="1" customWidth="1"/>
    <col min="3074" max="3074" width="69.140625" style="78" bestFit="1" customWidth="1"/>
    <col min="3075" max="3078" width="15.7109375" style="78" customWidth="1"/>
    <col min="3079" max="3328" width="11.42578125" style="78"/>
    <col min="3329" max="3329" width="7" style="78" bestFit="1" customWidth="1"/>
    <col min="3330" max="3330" width="69.140625" style="78" bestFit="1" customWidth="1"/>
    <col min="3331" max="3334" width="15.7109375" style="78" customWidth="1"/>
    <col min="3335" max="3584" width="11.42578125" style="78"/>
    <col min="3585" max="3585" width="7" style="78" bestFit="1" customWidth="1"/>
    <col min="3586" max="3586" width="69.140625" style="78" bestFit="1" customWidth="1"/>
    <col min="3587" max="3590" width="15.7109375" style="78" customWidth="1"/>
    <col min="3591" max="3840" width="11.42578125" style="78"/>
    <col min="3841" max="3841" width="7" style="78" bestFit="1" customWidth="1"/>
    <col min="3842" max="3842" width="69.140625" style="78" bestFit="1" customWidth="1"/>
    <col min="3843" max="3846" width="15.7109375" style="78" customWidth="1"/>
    <col min="3847" max="4096" width="11.42578125" style="78"/>
    <col min="4097" max="4097" width="7" style="78" bestFit="1" customWidth="1"/>
    <col min="4098" max="4098" width="69.140625" style="78" bestFit="1" customWidth="1"/>
    <col min="4099" max="4102" width="15.7109375" style="78" customWidth="1"/>
    <col min="4103" max="4352" width="11.42578125" style="78"/>
    <col min="4353" max="4353" width="7" style="78" bestFit="1" customWidth="1"/>
    <col min="4354" max="4354" width="69.140625" style="78" bestFit="1" customWidth="1"/>
    <col min="4355" max="4358" width="15.7109375" style="78" customWidth="1"/>
    <col min="4359" max="4608" width="11.42578125" style="78"/>
    <col min="4609" max="4609" width="7" style="78" bestFit="1" customWidth="1"/>
    <col min="4610" max="4610" width="69.140625" style="78" bestFit="1" customWidth="1"/>
    <col min="4611" max="4614" width="15.7109375" style="78" customWidth="1"/>
    <col min="4615" max="4864" width="11.42578125" style="78"/>
    <col min="4865" max="4865" width="7" style="78" bestFit="1" customWidth="1"/>
    <col min="4866" max="4866" width="69.140625" style="78" bestFit="1" customWidth="1"/>
    <col min="4867" max="4870" width="15.7109375" style="78" customWidth="1"/>
    <col min="4871" max="5120" width="11.42578125" style="78"/>
    <col min="5121" max="5121" width="7" style="78" bestFit="1" customWidth="1"/>
    <col min="5122" max="5122" width="69.140625" style="78" bestFit="1" customWidth="1"/>
    <col min="5123" max="5126" width="15.7109375" style="78" customWidth="1"/>
    <col min="5127" max="5376" width="11.42578125" style="78"/>
    <col min="5377" max="5377" width="7" style="78" bestFit="1" customWidth="1"/>
    <col min="5378" max="5378" width="69.140625" style="78" bestFit="1" customWidth="1"/>
    <col min="5379" max="5382" width="15.7109375" style="78" customWidth="1"/>
    <col min="5383" max="5632" width="11.42578125" style="78"/>
    <col min="5633" max="5633" width="7" style="78" bestFit="1" customWidth="1"/>
    <col min="5634" max="5634" width="69.140625" style="78" bestFit="1" customWidth="1"/>
    <col min="5635" max="5638" width="15.7109375" style="78" customWidth="1"/>
    <col min="5639" max="5888" width="11.42578125" style="78"/>
    <col min="5889" max="5889" width="7" style="78" bestFit="1" customWidth="1"/>
    <col min="5890" max="5890" width="69.140625" style="78" bestFit="1" customWidth="1"/>
    <col min="5891" max="5894" width="15.7109375" style="78" customWidth="1"/>
    <col min="5895" max="6144" width="11.42578125" style="78"/>
    <col min="6145" max="6145" width="7" style="78" bestFit="1" customWidth="1"/>
    <col min="6146" max="6146" width="69.140625" style="78" bestFit="1" customWidth="1"/>
    <col min="6147" max="6150" width="15.7109375" style="78" customWidth="1"/>
    <col min="6151" max="6400" width="11.42578125" style="78"/>
    <col min="6401" max="6401" width="7" style="78" bestFit="1" customWidth="1"/>
    <col min="6402" max="6402" width="69.140625" style="78" bestFit="1" customWidth="1"/>
    <col min="6403" max="6406" width="15.7109375" style="78" customWidth="1"/>
    <col min="6407" max="6656" width="11.42578125" style="78"/>
    <col min="6657" max="6657" width="7" style="78" bestFit="1" customWidth="1"/>
    <col min="6658" max="6658" width="69.140625" style="78" bestFit="1" customWidth="1"/>
    <col min="6659" max="6662" width="15.7109375" style="78" customWidth="1"/>
    <col min="6663" max="6912" width="11.42578125" style="78"/>
    <col min="6913" max="6913" width="7" style="78" bestFit="1" customWidth="1"/>
    <col min="6914" max="6914" width="69.140625" style="78" bestFit="1" customWidth="1"/>
    <col min="6915" max="6918" width="15.7109375" style="78" customWidth="1"/>
    <col min="6919" max="7168" width="11.42578125" style="78"/>
    <col min="7169" max="7169" width="7" style="78" bestFit="1" customWidth="1"/>
    <col min="7170" max="7170" width="69.140625" style="78" bestFit="1" customWidth="1"/>
    <col min="7171" max="7174" width="15.7109375" style="78" customWidth="1"/>
    <col min="7175" max="7424" width="11.42578125" style="78"/>
    <col min="7425" max="7425" width="7" style="78" bestFit="1" customWidth="1"/>
    <col min="7426" max="7426" width="69.140625" style="78" bestFit="1" customWidth="1"/>
    <col min="7427" max="7430" width="15.7109375" style="78" customWidth="1"/>
    <col min="7431" max="7680" width="11.42578125" style="78"/>
    <col min="7681" max="7681" width="7" style="78" bestFit="1" customWidth="1"/>
    <col min="7682" max="7682" width="69.140625" style="78" bestFit="1" customWidth="1"/>
    <col min="7683" max="7686" width="15.7109375" style="78" customWidth="1"/>
    <col min="7687" max="7936" width="11.42578125" style="78"/>
    <col min="7937" max="7937" width="7" style="78" bestFit="1" customWidth="1"/>
    <col min="7938" max="7938" width="69.140625" style="78" bestFit="1" customWidth="1"/>
    <col min="7939" max="7942" width="15.7109375" style="78" customWidth="1"/>
    <col min="7943" max="8192" width="11.42578125" style="78"/>
    <col min="8193" max="8193" width="7" style="78" bestFit="1" customWidth="1"/>
    <col min="8194" max="8194" width="69.140625" style="78" bestFit="1" customWidth="1"/>
    <col min="8195" max="8198" width="15.7109375" style="78" customWidth="1"/>
    <col min="8199" max="8448" width="11.42578125" style="78"/>
    <col min="8449" max="8449" width="7" style="78" bestFit="1" customWidth="1"/>
    <col min="8450" max="8450" width="69.140625" style="78" bestFit="1" customWidth="1"/>
    <col min="8451" max="8454" width="15.7109375" style="78" customWidth="1"/>
    <col min="8455" max="8704" width="11.42578125" style="78"/>
    <col min="8705" max="8705" width="7" style="78" bestFit="1" customWidth="1"/>
    <col min="8706" max="8706" width="69.140625" style="78" bestFit="1" customWidth="1"/>
    <col min="8707" max="8710" width="15.7109375" style="78" customWidth="1"/>
    <col min="8711" max="8960" width="11.42578125" style="78"/>
    <col min="8961" max="8961" width="7" style="78" bestFit="1" customWidth="1"/>
    <col min="8962" max="8962" width="69.140625" style="78" bestFit="1" customWidth="1"/>
    <col min="8963" max="8966" width="15.7109375" style="78" customWidth="1"/>
    <col min="8967" max="9216" width="11.42578125" style="78"/>
    <col min="9217" max="9217" width="7" style="78" bestFit="1" customWidth="1"/>
    <col min="9218" max="9218" width="69.140625" style="78" bestFit="1" customWidth="1"/>
    <col min="9219" max="9222" width="15.7109375" style="78" customWidth="1"/>
    <col min="9223" max="9472" width="11.42578125" style="78"/>
    <col min="9473" max="9473" width="7" style="78" bestFit="1" customWidth="1"/>
    <col min="9474" max="9474" width="69.140625" style="78" bestFit="1" customWidth="1"/>
    <col min="9475" max="9478" width="15.7109375" style="78" customWidth="1"/>
    <col min="9479" max="9728" width="11.42578125" style="78"/>
    <col min="9729" max="9729" width="7" style="78" bestFit="1" customWidth="1"/>
    <col min="9730" max="9730" width="69.140625" style="78" bestFit="1" customWidth="1"/>
    <col min="9731" max="9734" width="15.7109375" style="78" customWidth="1"/>
    <col min="9735" max="9984" width="11.42578125" style="78"/>
    <col min="9985" max="9985" width="7" style="78" bestFit="1" customWidth="1"/>
    <col min="9986" max="9986" width="69.140625" style="78" bestFit="1" customWidth="1"/>
    <col min="9987" max="9990" width="15.7109375" style="78" customWidth="1"/>
    <col min="9991" max="10240" width="11.42578125" style="78"/>
    <col min="10241" max="10241" width="7" style="78" bestFit="1" customWidth="1"/>
    <col min="10242" max="10242" width="69.140625" style="78" bestFit="1" customWidth="1"/>
    <col min="10243" max="10246" width="15.7109375" style="78" customWidth="1"/>
    <col min="10247" max="10496" width="11.42578125" style="78"/>
    <col min="10497" max="10497" width="7" style="78" bestFit="1" customWidth="1"/>
    <col min="10498" max="10498" width="69.140625" style="78" bestFit="1" customWidth="1"/>
    <col min="10499" max="10502" width="15.7109375" style="78" customWidth="1"/>
    <col min="10503" max="10752" width="11.42578125" style="78"/>
    <col min="10753" max="10753" width="7" style="78" bestFit="1" customWidth="1"/>
    <col min="10754" max="10754" width="69.140625" style="78" bestFit="1" customWidth="1"/>
    <col min="10755" max="10758" width="15.7109375" style="78" customWidth="1"/>
    <col min="10759" max="11008" width="11.42578125" style="78"/>
    <col min="11009" max="11009" width="7" style="78" bestFit="1" customWidth="1"/>
    <col min="11010" max="11010" width="69.140625" style="78" bestFit="1" customWidth="1"/>
    <col min="11011" max="11014" width="15.7109375" style="78" customWidth="1"/>
    <col min="11015" max="11264" width="11.42578125" style="78"/>
    <col min="11265" max="11265" width="7" style="78" bestFit="1" customWidth="1"/>
    <col min="11266" max="11266" width="69.140625" style="78" bestFit="1" customWidth="1"/>
    <col min="11267" max="11270" width="15.7109375" style="78" customWidth="1"/>
    <col min="11271" max="11520" width="11.42578125" style="78"/>
    <col min="11521" max="11521" width="7" style="78" bestFit="1" customWidth="1"/>
    <col min="11522" max="11522" width="69.140625" style="78" bestFit="1" customWidth="1"/>
    <col min="11523" max="11526" width="15.7109375" style="78" customWidth="1"/>
    <col min="11527" max="11776" width="11.42578125" style="78"/>
    <col min="11777" max="11777" width="7" style="78" bestFit="1" customWidth="1"/>
    <col min="11778" max="11778" width="69.140625" style="78" bestFit="1" customWidth="1"/>
    <col min="11779" max="11782" width="15.7109375" style="78" customWidth="1"/>
    <col min="11783" max="12032" width="11.42578125" style="78"/>
    <col min="12033" max="12033" width="7" style="78" bestFit="1" customWidth="1"/>
    <col min="12034" max="12034" width="69.140625" style="78" bestFit="1" customWidth="1"/>
    <col min="12035" max="12038" width="15.7109375" style="78" customWidth="1"/>
    <col min="12039" max="12288" width="11.42578125" style="78"/>
    <col min="12289" max="12289" width="7" style="78" bestFit="1" customWidth="1"/>
    <col min="12290" max="12290" width="69.140625" style="78" bestFit="1" customWidth="1"/>
    <col min="12291" max="12294" width="15.7109375" style="78" customWidth="1"/>
    <col min="12295" max="12544" width="11.42578125" style="78"/>
    <col min="12545" max="12545" width="7" style="78" bestFit="1" customWidth="1"/>
    <col min="12546" max="12546" width="69.140625" style="78" bestFit="1" customWidth="1"/>
    <col min="12547" max="12550" width="15.7109375" style="78" customWidth="1"/>
    <col min="12551" max="12800" width="11.42578125" style="78"/>
    <col min="12801" max="12801" width="7" style="78" bestFit="1" customWidth="1"/>
    <col min="12802" max="12802" width="69.140625" style="78" bestFit="1" customWidth="1"/>
    <col min="12803" max="12806" width="15.7109375" style="78" customWidth="1"/>
    <col min="12807" max="13056" width="11.42578125" style="78"/>
    <col min="13057" max="13057" width="7" style="78" bestFit="1" customWidth="1"/>
    <col min="13058" max="13058" width="69.140625" style="78" bestFit="1" customWidth="1"/>
    <col min="13059" max="13062" width="15.7109375" style="78" customWidth="1"/>
    <col min="13063" max="13312" width="11.42578125" style="78"/>
    <col min="13313" max="13313" width="7" style="78" bestFit="1" customWidth="1"/>
    <col min="13314" max="13314" width="69.140625" style="78" bestFit="1" customWidth="1"/>
    <col min="13315" max="13318" width="15.7109375" style="78" customWidth="1"/>
    <col min="13319" max="13568" width="11.42578125" style="78"/>
    <col min="13569" max="13569" width="7" style="78" bestFit="1" customWidth="1"/>
    <col min="13570" max="13570" width="69.140625" style="78" bestFit="1" customWidth="1"/>
    <col min="13571" max="13574" width="15.7109375" style="78" customWidth="1"/>
    <col min="13575" max="13824" width="11.42578125" style="78"/>
    <col min="13825" max="13825" width="7" style="78" bestFit="1" customWidth="1"/>
    <col min="13826" max="13826" width="69.140625" style="78" bestFit="1" customWidth="1"/>
    <col min="13827" max="13830" width="15.7109375" style="78" customWidth="1"/>
    <col min="13831" max="14080" width="11.42578125" style="78"/>
    <col min="14081" max="14081" width="7" style="78" bestFit="1" customWidth="1"/>
    <col min="14082" max="14082" width="69.140625" style="78" bestFit="1" customWidth="1"/>
    <col min="14083" max="14086" width="15.7109375" style="78" customWidth="1"/>
    <col min="14087" max="14336" width="11.42578125" style="78"/>
    <col min="14337" max="14337" width="7" style="78" bestFit="1" customWidth="1"/>
    <col min="14338" max="14338" width="69.140625" style="78" bestFit="1" customWidth="1"/>
    <col min="14339" max="14342" width="15.7109375" style="78" customWidth="1"/>
    <col min="14343" max="14592" width="11.42578125" style="78"/>
    <col min="14593" max="14593" width="7" style="78" bestFit="1" customWidth="1"/>
    <col min="14594" max="14594" width="69.140625" style="78" bestFit="1" customWidth="1"/>
    <col min="14595" max="14598" width="15.7109375" style="78" customWidth="1"/>
    <col min="14599" max="14848" width="11.42578125" style="78"/>
    <col min="14849" max="14849" width="7" style="78" bestFit="1" customWidth="1"/>
    <col min="14850" max="14850" width="69.140625" style="78" bestFit="1" customWidth="1"/>
    <col min="14851" max="14854" width="15.7109375" style="78" customWidth="1"/>
    <col min="14855" max="15104" width="11.42578125" style="78"/>
    <col min="15105" max="15105" width="7" style="78" bestFit="1" customWidth="1"/>
    <col min="15106" max="15106" width="69.140625" style="78" bestFit="1" customWidth="1"/>
    <col min="15107" max="15110" width="15.7109375" style="78" customWidth="1"/>
    <col min="15111" max="15360" width="11.42578125" style="78"/>
    <col min="15361" max="15361" width="7" style="78" bestFit="1" customWidth="1"/>
    <col min="15362" max="15362" width="69.140625" style="78" bestFit="1" customWidth="1"/>
    <col min="15363" max="15366" width="15.7109375" style="78" customWidth="1"/>
    <col min="15367" max="15616" width="11.42578125" style="78"/>
    <col min="15617" max="15617" width="7" style="78" bestFit="1" customWidth="1"/>
    <col min="15618" max="15618" width="69.140625" style="78" bestFit="1" customWidth="1"/>
    <col min="15619" max="15622" width="15.7109375" style="78" customWidth="1"/>
    <col min="15623" max="15872" width="11.42578125" style="78"/>
    <col min="15873" max="15873" width="7" style="78" bestFit="1" customWidth="1"/>
    <col min="15874" max="15874" width="69.140625" style="78" bestFit="1" customWidth="1"/>
    <col min="15875" max="15878" width="15.7109375" style="78" customWidth="1"/>
    <col min="15879" max="16128" width="11.42578125" style="78"/>
    <col min="16129" max="16129" width="7" style="78" bestFit="1" customWidth="1"/>
    <col min="16130" max="16130" width="69.140625" style="78" bestFit="1" customWidth="1"/>
    <col min="16131" max="16134" width="15.7109375" style="78" customWidth="1"/>
    <col min="16135" max="16384" width="11.42578125" style="78"/>
  </cols>
  <sheetData>
    <row r="1" spans="1:6" s="2" customFormat="1" x14ac:dyDescent="0.2">
      <c r="A1" s="50" t="s">
        <v>1</v>
      </c>
      <c r="B1" s="50" t="s">
        <v>2</v>
      </c>
      <c r="C1" s="50" t="s">
        <v>3</v>
      </c>
      <c r="D1" s="46" t="s">
        <v>20</v>
      </c>
      <c r="E1" s="50" t="s">
        <v>0</v>
      </c>
      <c r="F1" s="50" t="s">
        <v>118</v>
      </c>
    </row>
    <row r="2" spans="1:6" x14ac:dyDescent="0.2">
      <c r="A2" s="80"/>
      <c r="B2" s="81" t="s">
        <v>119</v>
      </c>
      <c r="C2" s="77"/>
      <c r="D2" s="73"/>
      <c r="E2" s="77"/>
      <c r="F2" s="30">
        <f>SUM(F3:F3)</f>
        <v>0</v>
      </c>
    </row>
    <row r="3" spans="1:6" x14ac:dyDescent="0.2">
      <c r="A3" s="82">
        <v>3000521</v>
      </c>
      <c r="B3" s="83" t="s">
        <v>265</v>
      </c>
      <c r="C3" s="84" t="s">
        <v>13</v>
      </c>
      <c r="D3" s="27"/>
      <c r="E3" s="79">
        <v>9</v>
      </c>
      <c r="F3" s="31">
        <f t="shared" ref="F3" si="0">+E3*D3</f>
        <v>0</v>
      </c>
    </row>
    <row r="4" spans="1:6" x14ac:dyDescent="0.2">
      <c r="A4" s="82"/>
      <c r="B4" s="81" t="s">
        <v>120</v>
      </c>
      <c r="C4" s="84"/>
      <c r="D4" s="45"/>
      <c r="E4" s="79"/>
      <c r="F4" s="30">
        <f>SUM(F5:F5)</f>
        <v>0</v>
      </c>
    </row>
    <row r="5" spans="1:6" x14ac:dyDescent="0.2">
      <c r="A5" s="82">
        <v>3000529</v>
      </c>
      <c r="B5" s="83" t="s">
        <v>266</v>
      </c>
      <c r="C5" s="84" t="s">
        <v>13</v>
      </c>
      <c r="D5" s="26"/>
      <c r="E5" s="79">
        <v>1</v>
      </c>
      <c r="F5" s="31">
        <f t="shared" ref="F5:F9" si="1">+E5*D5</f>
        <v>0</v>
      </c>
    </row>
    <row r="6" spans="1:6" x14ac:dyDescent="0.2">
      <c r="A6" s="82"/>
      <c r="B6" s="81" t="s">
        <v>121</v>
      </c>
      <c r="C6" s="84"/>
      <c r="D6" s="45"/>
      <c r="E6" s="79"/>
      <c r="F6" s="30">
        <f>SUM(F7:F9)</f>
        <v>0</v>
      </c>
    </row>
    <row r="7" spans="1:6" x14ac:dyDescent="0.2">
      <c r="A7" s="82">
        <v>3000438</v>
      </c>
      <c r="B7" s="83" t="s">
        <v>122</v>
      </c>
      <c r="C7" s="84" t="s">
        <v>13</v>
      </c>
      <c r="D7" s="26"/>
      <c r="E7" s="79">
        <v>9</v>
      </c>
      <c r="F7" s="31">
        <f t="shared" si="1"/>
        <v>0</v>
      </c>
    </row>
    <row r="8" spans="1:6" x14ac:dyDescent="0.2">
      <c r="A8" s="82">
        <v>3000499</v>
      </c>
      <c r="B8" s="83" t="s">
        <v>123</v>
      </c>
      <c r="C8" s="84" t="s">
        <v>13</v>
      </c>
      <c r="D8" s="26"/>
      <c r="E8" s="79">
        <v>9</v>
      </c>
      <c r="F8" s="31">
        <f t="shared" si="1"/>
        <v>0</v>
      </c>
    </row>
    <row r="9" spans="1:6" x14ac:dyDescent="0.2">
      <c r="A9" s="82">
        <v>3000551</v>
      </c>
      <c r="B9" s="83" t="s">
        <v>124</v>
      </c>
      <c r="C9" s="84" t="s">
        <v>13</v>
      </c>
      <c r="D9" s="26"/>
      <c r="E9" s="79">
        <v>9</v>
      </c>
      <c r="F9" s="31">
        <f t="shared" si="1"/>
        <v>0</v>
      </c>
    </row>
    <row r="10" spans="1:6" ht="15" customHeight="1" x14ac:dyDescent="0.2">
      <c r="A10" s="2" t="s">
        <v>177</v>
      </c>
      <c r="B10" s="85" t="s">
        <v>175</v>
      </c>
      <c r="C10" s="85"/>
      <c r="D10" s="75"/>
      <c r="E10" s="19"/>
      <c r="F10" s="29">
        <f>F2+F4+F6</f>
        <v>0</v>
      </c>
    </row>
    <row r="11" spans="1:6" ht="15" customHeight="1" x14ac:dyDescent="0.2">
      <c r="A11" s="86" t="s">
        <v>177</v>
      </c>
      <c r="B11" s="87" t="s">
        <v>125</v>
      </c>
      <c r="C11" s="87"/>
      <c r="D11" s="76"/>
      <c r="F11" s="34">
        <f>+F10</f>
        <v>0</v>
      </c>
    </row>
  </sheetData>
  <sheetProtection algorithmName="SHA-512" hashValue="H++QeVLr9bflVRdfuFE1wSFhrXXlPXI7mx0m/ZiEpQhIjUl4Goa7guwIWUEqFhxv2VB+kfJpYmLgl9QFXrzUmw==" saltValue="nbwEiTAkhukhiX0QomLAVw==" spinCount="100000" sheet="1" objects="1" scenarios="1"/>
  <printOptions horizontalCentered="1"/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I66"/>
  <sheetViews>
    <sheetView view="pageBreakPreview" topLeftCell="A21" zoomScaleNormal="100" zoomScaleSheetLayoutView="100" workbookViewId="0">
      <selection activeCell="E66" sqref="E66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93"/>
    <col min="5" max="8" width="11.42578125" style="2"/>
    <col min="9" max="9" width="34.28515625" style="2" customWidth="1"/>
    <col min="10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7" ht="24" x14ac:dyDescent="0.2">
      <c r="A1" s="50" t="s">
        <v>178</v>
      </c>
      <c r="B1" s="50" t="s">
        <v>14</v>
      </c>
      <c r="C1" s="50" t="s">
        <v>15</v>
      </c>
      <c r="D1" s="50" t="s">
        <v>126</v>
      </c>
      <c r="E1" s="50" t="s">
        <v>127</v>
      </c>
    </row>
    <row r="2" spans="1:7" x14ac:dyDescent="0.2">
      <c r="A2" s="89">
        <v>1</v>
      </c>
      <c r="B2" s="90" t="s">
        <v>268</v>
      </c>
      <c r="C2" s="10">
        <v>5</v>
      </c>
      <c r="D2" s="22">
        <f>VLOOKUP(B2,ESTRUCTURAS!$A$2:$H$336,8,0)</f>
        <v>0</v>
      </c>
      <c r="E2" s="23">
        <f>C2*D2</f>
        <v>0</v>
      </c>
      <c r="G2" s="20"/>
    </row>
    <row r="3" spans="1:7" x14ac:dyDescent="0.2">
      <c r="A3" s="89">
        <v>2</v>
      </c>
      <c r="B3" s="90" t="s">
        <v>130</v>
      </c>
      <c r="C3" s="10">
        <v>17</v>
      </c>
      <c r="D3" s="22">
        <f>VLOOKUP(B3,ESTRUCTURAS!$A$2:$H$336,8,0)</f>
        <v>0</v>
      </c>
      <c r="E3" s="23">
        <f t="shared" ref="E3:E62" si="0">C3*D3</f>
        <v>0</v>
      </c>
      <c r="G3" s="20"/>
    </row>
    <row r="4" spans="1:7" x14ac:dyDescent="0.2">
      <c r="A4" s="89">
        <v>3</v>
      </c>
      <c r="B4" s="90" t="s">
        <v>157</v>
      </c>
      <c r="C4" s="10">
        <v>105</v>
      </c>
      <c r="D4" s="22">
        <f>VLOOKUP(B4,ESTRUCTURAS!$A$2:$H$336,8,0)</f>
        <v>0</v>
      </c>
      <c r="E4" s="23">
        <f t="shared" si="0"/>
        <v>0</v>
      </c>
      <c r="G4" s="20"/>
    </row>
    <row r="5" spans="1:7" x14ac:dyDescent="0.2">
      <c r="A5" s="89">
        <v>4</v>
      </c>
      <c r="B5" s="90" t="s">
        <v>131</v>
      </c>
      <c r="C5" s="10">
        <v>2</v>
      </c>
      <c r="D5" s="22">
        <f>VLOOKUP(B5,ESTRUCTURAS!$A$2:$H$336,8,0)</f>
        <v>0</v>
      </c>
      <c r="E5" s="23">
        <f t="shared" si="0"/>
        <v>0</v>
      </c>
      <c r="G5" s="20"/>
    </row>
    <row r="6" spans="1:7" x14ac:dyDescent="0.2">
      <c r="A6" s="89">
        <v>5</v>
      </c>
      <c r="B6" s="90" t="s">
        <v>651</v>
      </c>
      <c r="C6" s="10">
        <v>4115</v>
      </c>
      <c r="D6" s="22">
        <f>VLOOKUP(B6,ESTRUCTURAS!$A$2:$H$336,8,0)</f>
        <v>0</v>
      </c>
      <c r="E6" s="23">
        <f t="shared" si="0"/>
        <v>0</v>
      </c>
      <c r="G6" s="20"/>
    </row>
    <row r="7" spans="1:7" x14ac:dyDescent="0.2">
      <c r="A7" s="89">
        <v>6</v>
      </c>
      <c r="B7" s="90" t="s">
        <v>652</v>
      </c>
      <c r="C7" s="10">
        <v>2565</v>
      </c>
      <c r="D7" s="22">
        <f>VLOOKUP(B7,ESTRUCTURAS!$A$2:$H$336,8,0)</f>
        <v>0</v>
      </c>
      <c r="E7" s="23">
        <f t="shared" si="0"/>
        <v>0</v>
      </c>
      <c r="G7" s="20"/>
    </row>
    <row r="8" spans="1:7" x14ac:dyDescent="0.2">
      <c r="A8" s="89">
        <v>7</v>
      </c>
      <c r="B8" s="90" t="s">
        <v>654</v>
      </c>
      <c r="C8" s="10">
        <v>2155</v>
      </c>
      <c r="D8" s="22">
        <f>VLOOKUP(B8,ESTRUCTURAS!$A$2:$H$336,8,0)</f>
        <v>0</v>
      </c>
      <c r="E8" s="23">
        <f t="shared" si="0"/>
        <v>0</v>
      </c>
      <c r="G8" s="20"/>
    </row>
    <row r="9" spans="1:7" x14ac:dyDescent="0.2">
      <c r="A9" s="89">
        <v>8</v>
      </c>
      <c r="B9" s="90" t="s">
        <v>132</v>
      </c>
      <c r="C9" s="10">
        <v>214</v>
      </c>
      <c r="D9" s="22">
        <f>VLOOKUP(B9,ESTRUCTURAS!$A$2:$H$336,8,0)</f>
        <v>0</v>
      </c>
      <c r="E9" s="23">
        <f t="shared" si="0"/>
        <v>0</v>
      </c>
      <c r="G9" s="20"/>
    </row>
    <row r="10" spans="1:7" x14ac:dyDescent="0.2">
      <c r="A10" s="89">
        <v>9</v>
      </c>
      <c r="B10" s="90" t="s">
        <v>653</v>
      </c>
      <c r="C10" s="10">
        <v>166</v>
      </c>
      <c r="D10" s="22">
        <f>VLOOKUP(B10,ESTRUCTURAS!$A$2:$H$336,8,0)</f>
        <v>0</v>
      </c>
      <c r="E10" s="23">
        <f t="shared" si="0"/>
        <v>0</v>
      </c>
      <c r="G10" s="20"/>
    </row>
    <row r="11" spans="1:7" x14ac:dyDescent="0.2">
      <c r="A11" s="89">
        <v>10</v>
      </c>
      <c r="B11" s="90" t="s">
        <v>219</v>
      </c>
      <c r="C11" s="10">
        <v>596</v>
      </c>
      <c r="D11" s="22">
        <f>VLOOKUP(B11,ESTRUCTURAS!$A$2:$H$336,8,0)</f>
        <v>0</v>
      </c>
      <c r="E11" s="23">
        <f t="shared" si="0"/>
        <v>0</v>
      </c>
      <c r="G11" s="20"/>
    </row>
    <row r="12" spans="1:7" ht="24" x14ac:dyDescent="0.2">
      <c r="A12" s="89">
        <v>11</v>
      </c>
      <c r="B12" s="90" t="s">
        <v>631</v>
      </c>
      <c r="C12" s="10">
        <v>6</v>
      </c>
      <c r="D12" s="22">
        <f>VLOOKUP(B12,MATERIALES!$B$2:$D$118,3,0)</f>
        <v>0</v>
      </c>
      <c r="E12" s="23">
        <f t="shared" si="0"/>
        <v>0</v>
      </c>
      <c r="G12" s="20"/>
    </row>
    <row r="13" spans="1:7" x14ac:dyDescent="0.2">
      <c r="A13" s="89">
        <v>12</v>
      </c>
      <c r="B13" s="90" t="s">
        <v>154</v>
      </c>
      <c r="C13" s="10">
        <v>1</v>
      </c>
      <c r="D13" s="22">
        <f>VLOOKUP(B13,ESTRUCTURAS!$A$2:$H$336,8,0)</f>
        <v>0</v>
      </c>
      <c r="E13" s="23">
        <f t="shared" si="0"/>
        <v>0</v>
      </c>
      <c r="G13" s="20"/>
    </row>
    <row r="14" spans="1:7" x14ac:dyDescent="0.2">
      <c r="A14" s="89">
        <v>13</v>
      </c>
      <c r="B14" s="90" t="s">
        <v>155</v>
      </c>
      <c r="C14" s="10">
        <v>15</v>
      </c>
      <c r="D14" s="22">
        <f>VLOOKUP(B14,ESTRUCTURAS!$A$2:$H$336,8,0)</f>
        <v>0</v>
      </c>
      <c r="E14" s="23">
        <f t="shared" si="0"/>
        <v>0</v>
      </c>
      <c r="G14" s="20"/>
    </row>
    <row r="15" spans="1:7" x14ac:dyDescent="0.2">
      <c r="A15" s="89">
        <v>14</v>
      </c>
      <c r="B15" s="90" t="s">
        <v>156</v>
      </c>
      <c r="C15" s="10">
        <v>13</v>
      </c>
      <c r="D15" s="22">
        <f>VLOOKUP(B15,ESTRUCTURAS!$A$2:$H$336,8,0)</f>
        <v>0</v>
      </c>
      <c r="E15" s="23">
        <f t="shared" si="0"/>
        <v>0</v>
      </c>
      <c r="G15" s="20"/>
    </row>
    <row r="16" spans="1:7" x14ac:dyDescent="0.2">
      <c r="A16" s="89">
        <v>15</v>
      </c>
      <c r="B16" s="90" t="s">
        <v>633</v>
      </c>
      <c r="C16" s="10">
        <v>1</v>
      </c>
      <c r="D16" s="22">
        <f>VLOOKUP(B16,ESTRUCTURAS!$A$2:$H$336,8,0)</f>
        <v>0</v>
      </c>
      <c r="E16" s="23">
        <f t="shared" si="0"/>
        <v>0</v>
      </c>
      <c r="G16" s="20"/>
    </row>
    <row r="17" spans="1:7" x14ac:dyDescent="0.2">
      <c r="A17" s="89">
        <v>16</v>
      </c>
      <c r="B17" s="90" t="s">
        <v>220</v>
      </c>
      <c r="C17" s="10">
        <v>1</v>
      </c>
      <c r="D17" s="22">
        <f>VLOOKUP(B17,ESTRUCTURAS!$A$2:$H$336,8,0)</f>
        <v>0</v>
      </c>
      <c r="E17" s="23">
        <f t="shared" si="0"/>
        <v>0</v>
      </c>
      <c r="G17" s="20"/>
    </row>
    <row r="18" spans="1:7" x14ac:dyDescent="0.2">
      <c r="A18" s="89">
        <v>17</v>
      </c>
      <c r="B18" s="90" t="s">
        <v>634</v>
      </c>
      <c r="C18" s="10">
        <v>3</v>
      </c>
      <c r="D18" s="22">
        <f>VLOOKUP(B18,ESTRUCTURAS!$A$2:$H$336,8,0)</f>
        <v>0</v>
      </c>
      <c r="E18" s="23">
        <f t="shared" si="0"/>
        <v>0</v>
      </c>
      <c r="G18" s="20"/>
    </row>
    <row r="19" spans="1:7" x14ac:dyDescent="0.2">
      <c r="A19" s="89">
        <v>18</v>
      </c>
      <c r="B19" s="90" t="s">
        <v>133</v>
      </c>
      <c r="C19" s="10">
        <v>10</v>
      </c>
      <c r="D19" s="22">
        <f>VLOOKUP(B19,ESTRUCTURAS!$A$2:$H$336,8,0)</f>
        <v>0</v>
      </c>
      <c r="E19" s="23">
        <f t="shared" si="0"/>
        <v>0</v>
      </c>
      <c r="G19" s="20"/>
    </row>
    <row r="20" spans="1:7" x14ac:dyDescent="0.2">
      <c r="A20" s="89">
        <v>19</v>
      </c>
      <c r="B20" s="90" t="s">
        <v>635</v>
      </c>
      <c r="C20" s="10">
        <v>58</v>
      </c>
      <c r="D20" s="22">
        <f>VLOOKUP(B20,ESTRUCTURAS!$A$2:$H$336,8,0)</f>
        <v>0</v>
      </c>
      <c r="E20" s="23">
        <f t="shared" si="0"/>
        <v>0</v>
      </c>
      <c r="G20" s="20"/>
    </row>
    <row r="21" spans="1:7" x14ac:dyDescent="0.2">
      <c r="A21" s="89">
        <v>20</v>
      </c>
      <c r="B21" s="90" t="s">
        <v>134</v>
      </c>
      <c r="C21" s="10">
        <v>18</v>
      </c>
      <c r="D21" s="22">
        <f>VLOOKUP(B21,ESTRUCTURAS!$A$2:$H$336,8,0)</f>
        <v>0</v>
      </c>
      <c r="E21" s="23">
        <f t="shared" si="0"/>
        <v>0</v>
      </c>
      <c r="G21" s="20"/>
    </row>
    <row r="22" spans="1:7" x14ac:dyDescent="0.2">
      <c r="A22" s="89">
        <v>21</v>
      </c>
      <c r="B22" s="90" t="s">
        <v>135</v>
      </c>
      <c r="C22" s="10">
        <v>1</v>
      </c>
      <c r="D22" s="22">
        <f>VLOOKUP(B22,ESTRUCTURAS!$A$2:$H$336,8,0)</f>
        <v>0</v>
      </c>
      <c r="E22" s="23">
        <f t="shared" si="0"/>
        <v>0</v>
      </c>
      <c r="G22" s="20"/>
    </row>
    <row r="23" spans="1:7" x14ac:dyDescent="0.2">
      <c r="A23" s="89">
        <v>22</v>
      </c>
      <c r="B23" s="90" t="s">
        <v>136</v>
      </c>
      <c r="C23" s="10">
        <v>1</v>
      </c>
      <c r="D23" s="22">
        <f>VLOOKUP(B23,ESTRUCTURAS!$A$2:$H$336,8,0)</f>
        <v>0</v>
      </c>
      <c r="E23" s="23">
        <f t="shared" si="0"/>
        <v>0</v>
      </c>
      <c r="G23" s="20"/>
    </row>
    <row r="24" spans="1:7" x14ac:dyDescent="0.2">
      <c r="A24" s="89">
        <v>23</v>
      </c>
      <c r="B24" s="90" t="s">
        <v>636</v>
      </c>
      <c r="C24" s="10">
        <v>3</v>
      </c>
      <c r="D24" s="22">
        <f>VLOOKUP(B24,ESTRUCTURAS!$A$2:$H$336,8,0)</f>
        <v>0</v>
      </c>
      <c r="E24" s="23">
        <f t="shared" si="0"/>
        <v>0</v>
      </c>
      <c r="G24" s="20"/>
    </row>
    <row r="25" spans="1:7" x14ac:dyDescent="0.2">
      <c r="A25" s="89">
        <v>24</v>
      </c>
      <c r="B25" s="90" t="s">
        <v>137</v>
      </c>
      <c r="C25" s="10">
        <v>4</v>
      </c>
      <c r="D25" s="22">
        <f>VLOOKUP(B25,ESTRUCTURAS!$A$2:$H$336,8,0)</f>
        <v>0</v>
      </c>
      <c r="E25" s="23">
        <f t="shared" si="0"/>
        <v>0</v>
      </c>
      <c r="G25" s="20"/>
    </row>
    <row r="26" spans="1:7" x14ac:dyDescent="0.2">
      <c r="A26" s="89">
        <v>25</v>
      </c>
      <c r="B26" s="90" t="s">
        <v>138</v>
      </c>
      <c r="C26" s="10">
        <v>19</v>
      </c>
      <c r="D26" s="22">
        <f>VLOOKUP(B26,ESTRUCTURAS!$A$2:$H$336,8,0)</f>
        <v>0</v>
      </c>
      <c r="E26" s="23">
        <f t="shared" si="0"/>
        <v>0</v>
      </c>
      <c r="G26" s="20"/>
    </row>
    <row r="27" spans="1:7" x14ac:dyDescent="0.2">
      <c r="A27" s="89">
        <v>26</v>
      </c>
      <c r="B27" s="90" t="s">
        <v>139</v>
      </c>
      <c r="C27" s="10">
        <v>8</v>
      </c>
      <c r="D27" s="22">
        <f>VLOOKUP(B27,ESTRUCTURAS!$A$2:$H$336,8,0)</f>
        <v>0</v>
      </c>
      <c r="E27" s="23">
        <f t="shared" si="0"/>
        <v>0</v>
      </c>
      <c r="G27" s="20"/>
    </row>
    <row r="28" spans="1:7" x14ac:dyDescent="0.2">
      <c r="A28" s="89">
        <v>27</v>
      </c>
      <c r="B28" s="90" t="s">
        <v>140</v>
      </c>
      <c r="C28" s="10">
        <v>1</v>
      </c>
      <c r="D28" s="22">
        <f>VLOOKUP(B28,ESTRUCTURAS!$A$2:$H$336,8,0)</f>
        <v>0</v>
      </c>
      <c r="E28" s="23">
        <f t="shared" si="0"/>
        <v>0</v>
      </c>
      <c r="G28" s="20"/>
    </row>
    <row r="29" spans="1:7" x14ac:dyDescent="0.2">
      <c r="A29" s="89">
        <v>28</v>
      </c>
      <c r="B29" s="90" t="s">
        <v>637</v>
      </c>
      <c r="C29" s="10">
        <v>4</v>
      </c>
      <c r="D29" s="22">
        <f>VLOOKUP(B29,ESTRUCTURAS!$A$2:$H$336,8,0)</f>
        <v>0</v>
      </c>
      <c r="E29" s="23">
        <f t="shared" si="0"/>
        <v>0</v>
      </c>
      <c r="G29" s="20"/>
    </row>
    <row r="30" spans="1:7" ht="24" x14ac:dyDescent="0.2">
      <c r="A30" s="89">
        <v>29</v>
      </c>
      <c r="B30" s="90" t="s">
        <v>632</v>
      </c>
      <c r="C30" s="10">
        <v>6</v>
      </c>
      <c r="D30" s="22">
        <f>VLOOKUP(B30,MATERIALES!$B$2:$D$118,3,0)</f>
        <v>0</v>
      </c>
      <c r="E30" s="23">
        <f t="shared" si="0"/>
        <v>0</v>
      </c>
      <c r="G30" s="20"/>
    </row>
    <row r="31" spans="1:7" x14ac:dyDescent="0.2">
      <c r="A31" s="89">
        <v>30</v>
      </c>
      <c r="B31" s="90" t="s">
        <v>141</v>
      </c>
      <c r="C31" s="10">
        <v>3</v>
      </c>
      <c r="D31" s="22">
        <f>VLOOKUP(B31,ESTRUCTURAS!$A$2:$H$336,8,0)</f>
        <v>0</v>
      </c>
      <c r="E31" s="23">
        <f t="shared" si="0"/>
        <v>0</v>
      </c>
      <c r="G31" s="20"/>
    </row>
    <row r="32" spans="1:7" x14ac:dyDescent="0.2">
      <c r="A32" s="89">
        <v>31</v>
      </c>
      <c r="B32" s="90" t="s">
        <v>142</v>
      </c>
      <c r="C32" s="10">
        <v>10</v>
      </c>
      <c r="D32" s="22">
        <f>VLOOKUP(B32,ESTRUCTURAS!$A$2:$H$336,8,0)</f>
        <v>0</v>
      </c>
      <c r="E32" s="23">
        <f t="shared" si="0"/>
        <v>0</v>
      </c>
      <c r="G32" s="20"/>
    </row>
    <row r="33" spans="1:9" x14ac:dyDescent="0.2">
      <c r="A33" s="89">
        <v>32</v>
      </c>
      <c r="B33" s="90" t="s">
        <v>638</v>
      </c>
      <c r="C33" s="10">
        <v>14</v>
      </c>
      <c r="D33" s="22">
        <f>VLOOKUP(B33,ESTRUCTURAS!$A$2:$H$336,8,0)</f>
        <v>0</v>
      </c>
      <c r="E33" s="23">
        <f t="shared" si="0"/>
        <v>0</v>
      </c>
      <c r="G33" s="20"/>
    </row>
    <row r="34" spans="1:9" x14ac:dyDescent="0.2">
      <c r="A34" s="89">
        <v>33</v>
      </c>
      <c r="B34" s="90" t="s">
        <v>143</v>
      </c>
      <c r="C34" s="10">
        <v>6</v>
      </c>
      <c r="D34" s="22">
        <f>VLOOKUP(B34,ESTRUCTURAS!$A$2:$H$336,8,0)</f>
        <v>0</v>
      </c>
      <c r="E34" s="23">
        <f t="shared" si="0"/>
        <v>0</v>
      </c>
      <c r="G34" s="20"/>
    </row>
    <row r="35" spans="1:9" x14ac:dyDescent="0.2">
      <c r="A35" s="89">
        <v>34</v>
      </c>
      <c r="B35" s="90" t="s">
        <v>144</v>
      </c>
      <c r="C35" s="10">
        <v>4</v>
      </c>
      <c r="D35" s="22">
        <f>VLOOKUP(B35,ESTRUCTURAS!$A$2:$H$336,8,0)</f>
        <v>0</v>
      </c>
      <c r="E35" s="23">
        <f t="shared" si="0"/>
        <v>0</v>
      </c>
      <c r="G35" s="20"/>
    </row>
    <row r="36" spans="1:9" x14ac:dyDescent="0.2">
      <c r="A36" s="89">
        <v>35</v>
      </c>
      <c r="B36" s="90" t="s">
        <v>655</v>
      </c>
      <c r="C36" s="10">
        <v>18</v>
      </c>
      <c r="D36" s="22">
        <f>VLOOKUP(B36,ESTRUCTURAS!$A$2:$H$336,8,0)</f>
        <v>0</v>
      </c>
      <c r="E36" s="23">
        <f t="shared" ref="E36" si="1">C36*D36</f>
        <v>0</v>
      </c>
      <c r="G36" s="91"/>
      <c r="I36" s="92"/>
    </row>
    <row r="37" spans="1:9" x14ac:dyDescent="0.2">
      <c r="A37" s="89">
        <v>36</v>
      </c>
      <c r="B37" s="90" t="s">
        <v>276</v>
      </c>
      <c r="C37" s="10">
        <v>2</v>
      </c>
      <c r="D37" s="22">
        <f>VLOOKUP(B37,ESTRUCTURAS!$A$2:$H$336,8,0)</f>
        <v>0</v>
      </c>
      <c r="E37" s="23">
        <f t="shared" si="0"/>
        <v>0</v>
      </c>
      <c r="G37" s="20"/>
    </row>
    <row r="38" spans="1:9" x14ac:dyDescent="0.2">
      <c r="A38" s="89">
        <v>37</v>
      </c>
      <c r="B38" s="90" t="s">
        <v>277</v>
      </c>
      <c r="C38" s="10">
        <v>2</v>
      </c>
      <c r="D38" s="22">
        <f>VLOOKUP(B38,ESTRUCTURAS!$A$2:$H$336,8,0)</f>
        <v>0</v>
      </c>
      <c r="E38" s="23">
        <f t="shared" si="0"/>
        <v>0</v>
      </c>
      <c r="G38" s="20"/>
    </row>
    <row r="39" spans="1:9" x14ac:dyDescent="0.2">
      <c r="A39" s="89">
        <v>38</v>
      </c>
      <c r="B39" s="90" t="s">
        <v>639</v>
      </c>
      <c r="C39" s="10">
        <v>2</v>
      </c>
      <c r="D39" s="22">
        <f>VLOOKUP(B39,ESTRUCTURAS!$A$2:$H$336,8,0)</f>
        <v>0</v>
      </c>
      <c r="E39" s="23">
        <f t="shared" si="0"/>
        <v>0</v>
      </c>
      <c r="G39" s="20"/>
    </row>
    <row r="40" spans="1:9" x14ac:dyDescent="0.2">
      <c r="A40" s="89">
        <v>39</v>
      </c>
      <c r="B40" s="90" t="s">
        <v>640</v>
      </c>
      <c r="C40" s="10">
        <v>2</v>
      </c>
      <c r="D40" s="22">
        <f>VLOOKUP(B40,ESTRUCTURAS!$A$2:$H$336,8,0)</f>
        <v>0</v>
      </c>
      <c r="E40" s="23">
        <f t="shared" si="0"/>
        <v>0</v>
      </c>
      <c r="G40" s="20"/>
    </row>
    <row r="41" spans="1:9" x14ac:dyDescent="0.2">
      <c r="A41" s="89">
        <v>40</v>
      </c>
      <c r="B41" s="90" t="s">
        <v>214</v>
      </c>
      <c r="C41" s="10">
        <v>4</v>
      </c>
      <c r="D41" s="22">
        <f>VLOOKUP(B41,ESTRUCTURAS!$A$2:$H$336,8,0)</f>
        <v>0</v>
      </c>
      <c r="E41" s="23">
        <f t="shared" si="0"/>
        <v>0</v>
      </c>
      <c r="G41" s="20"/>
    </row>
    <row r="42" spans="1:9" x14ac:dyDescent="0.2">
      <c r="A42" s="89">
        <v>41</v>
      </c>
      <c r="B42" s="90" t="s">
        <v>145</v>
      </c>
      <c r="C42" s="10">
        <v>5</v>
      </c>
      <c r="D42" s="22">
        <f>VLOOKUP(B42,ESTRUCTURAS!$A$2:$H$336,8,0)</f>
        <v>0</v>
      </c>
      <c r="E42" s="23">
        <f t="shared" si="0"/>
        <v>0</v>
      </c>
      <c r="G42" s="20"/>
    </row>
    <row r="43" spans="1:9" x14ac:dyDescent="0.2">
      <c r="A43" s="89">
        <v>42</v>
      </c>
      <c r="B43" s="90" t="s">
        <v>278</v>
      </c>
      <c r="C43" s="10">
        <v>1</v>
      </c>
      <c r="D43" s="22">
        <f>VLOOKUP(B43,ESTRUCTURAS!$A$2:$H$336,8,0)</f>
        <v>0</v>
      </c>
      <c r="E43" s="23">
        <f t="shared" si="0"/>
        <v>0</v>
      </c>
      <c r="G43" s="20"/>
    </row>
    <row r="44" spans="1:9" x14ac:dyDescent="0.2">
      <c r="A44" s="89">
        <v>43</v>
      </c>
      <c r="B44" s="90" t="s">
        <v>146</v>
      </c>
      <c r="C44" s="10">
        <v>5</v>
      </c>
      <c r="D44" s="22">
        <f>VLOOKUP(B44,ESTRUCTURAS!$A$2:$H$336,8,0)</f>
        <v>0</v>
      </c>
      <c r="E44" s="23">
        <f t="shared" si="0"/>
        <v>0</v>
      </c>
      <c r="G44" s="20"/>
    </row>
    <row r="45" spans="1:9" x14ac:dyDescent="0.2">
      <c r="A45" s="89">
        <v>44</v>
      </c>
      <c r="B45" s="90" t="s">
        <v>279</v>
      </c>
      <c r="C45" s="10">
        <v>1</v>
      </c>
      <c r="D45" s="22">
        <f>VLOOKUP(B45,ESTRUCTURAS!$A$2:$H$336,8,0)</f>
        <v>0</v>
      </c>
      <c r="E45" s="23">
        <f t="shared" si="0"/>
        <v>0</v>
      </c>
      <c r="G45" s="20"/>
    </row>
    <row r="46" spans="1:9" x14ac:dyDescent="0.2">
      <c r="A46" s="89">
        <v>45</v>
      </c>
      <c r="B46" s="90" t="s">
        <v>280</v>
      </c>
      <c r="C46" s="10">
        <v>1</v>
      </c>
      <c r="D46" s="22">
        <f>VLOOKUP(B46,ESTRUCTURAS!$A$2:$H$336,8,0)</f>
        <v>0</v>
      </c>
      <c r="E46" s="23">
        <f t="shared" si="0"/>
        <v>0</v>
      </c>
      <c r="G46" s="20"/>
    </row>
    <row r="47" spans="1:9" x14ac:dyDescent="0.2">
      <c r="A47" s="89">
        <v>46</v>
      </c>
      <c r="B47" s="90" t="s">
        <v>641</v>
      </c>
      <c r="C47" s="10">
        <v>1</v>
      </c>
      <c r="D47" s="22">
        <f>VLOOKUP(B47,ESTRUCTURAS!$A$2:$H$336,8,0)</f>
        <v>0</v>
      </c>
      <c r="E47" s="23">
        <f t="shared" si="0"/>
        <v>0</v>
      </c>
      <c r="G47" s="20"/>
    </row>
    <row r="48" spans="1:9" x14ac:dyDescent="0.2">
      <c r="A48" s="89">
        <v>47</v>
      </c>
      <c r="B48" s="90" t="s">
        <v>642</v>
      </c>
      <c r="C48" s="10">
        <v>1</v>
      </c>
      <c r="D48" s="22">
        <f>VLOOKUP(B48,ESTRUCTURAS!$A$2:$H$336,8,0)</f>
        <v>0</v>
      </c>
      <c r="E48" s="23">
        <f t="shared" si="0"/>
        <v>0</v>
      </c>
      <c r="G48" s="20"/>
    </row>
    <row r="49" spans="1:7" x14ac:dyDescent="0.2">
      <c r="A49" s="89">
        <v>48</v>
      </c>
      <c r="B49" s="90" t="s">
        <v>643</v>
      </c>
      <c r="C49" s="10">
        <v>1</v>
      </c>
      <c r="D49" s="22">
        <f>VLOOKUP(B49,ESTRUCTURAS!$A$2:$H$336,8,0)</f>
        <v>0</v>
      </c>
      <c r="E49" s="23">
        <f t="shared" si="0"/>
        <v>0</v>
      </c>
      <c r="G49" s="20"/>
    </row>
    <row r="50" spans="1:7" x14ac:dyDescent="0.2">
      <c r="A50" s="89">
        <v>49</v>
      </c>
      <c r="B50" s="90" t="s">
        <v>644</v>
      </c>
      <c r="C50" s="10">
        <v>1</v>
      </c>
      <c r="D50" s="22">
        <f>VLOOKUP(B50,ESTRUCTURAS!$A$2:$H$336,8,0)</f>
        <v>0</v>
      </c>
      <c r="E50" s="23">
        <f t="shared" si="0"/>
        <v>0</v>
      </c>
      <c r="G50" s="20"/>
    </row>
    <row r="51" spans="1:7" x14ac:dyDescent="0.2">
      <c r="A51" s="89">
        <v>50</v>
      </c>
      <c r="B51" s="90" t="s">
        <v>147</v>
      </c>
      <c r="C51" s="10">
        <v>2</v>
      </c>
      <c r="D51" s="22">
        <f>VLOOKUP(B51,ESTRUCTURAS!$A$2:$H$336,8,0)</f>
        <v>0</v>
      </c>
      <c r="E51" s="23">
        <f t="shared" si="0"/>
        <v>0</v>
      </c>
      <c r="G51" s="20"/>
    </row>
    <row r="52" spans="1:7" x14ac:dyDescent="0.2">
      <c r="A52" s="89">
        <v>51</v>
      </c>
      <c r="B52" s="90" t="s">
        <v>645</v>
      </c>
      <c r="C52" s="10">
        <v>1</v>
      </c>
      <c r="D52" s="22">
        <f>VLOOKUP(B52,ESTRUCTURAS!$A$2:$H$336,8,0)</f>
        <v>0</v>
      </c>
      <c r="E52" s="23">
        <f t="shared" si="0"/>
        <v>0</v>
      </c>
      <c r="G52" s="20"/>
    </row>
    <row r="53" spans="1:7" x14ac:dyDescent="0.2">
      <c r="A53" s="89">
        <v>52</v>
      </c>
      <c r="B53" s="90" t="s">
        <v>148</v>
      </c>
      <c r="C53" s="10">
        <v>2</v>
      </c>
      <c r="D53" s="22">
        <f>VLOOKUP(B53,ESTRUCTURAS!$A$2:$H$336,8,0)</f>
        <v>0</v>
      </c>
      <c r="E53" s="23">
        <f t="shared" si="0"/>
        <v>0</v>
      </c>
      <c r="G53" s="20"/>
    </row>
    <row r="54" spans="1:7" x14ac:dyDescent="0.2">
      <c r="A54" s="89">
        <v>53</v>
      </c>
      <c r="B54" s="90" t="s">
        <v>646</v>
      </c>
      <c r="C54" s="10">
        <v>12</v>
      </c>
      <c r="D54" s="22">
        <f>VLOOKUP(B54,ESTRUCTURAS!$A$2:$H$336,8,0)</f>
        <v>0</v>
      </c>
      <c r="E54" s="23">
        <f t="shared" si="0"/>
        <v>0</v>
      </c>
      <c r="G54" s="20"/>
    </row>
    <row r="55" spans="1:7" x14ac:dyDescent="0.2">
      <c r="A55" s="89">
        <v>54</v>
      </c>
      <c r="B55" s="90" t="s">
        <v>647</v>
      </c>
      <c r="C55" s="10">
        <v>4</v>
      </c>
      <c r="D55" s="22">
        <f>VLOOKUP(B55,ESTRUCTURAS!$A$2:$H$336,8,0)</f>
        <v>0</v>
      </c>
      <c r="E55" s="23">
        <f t="shared" si="0"/>
        <v>0</v>
      </c>
      <c r="G55" s="20"/>
    </row>
    <row r="56" spans="1:7" x14ac:dyDescent="0.2">
      <c r="A56" s="89">
        <v>55</v>
      </c>
      <c r="B56" s="90" t="s">
        <v>221</v>
      </c>
      <c r="C56" s="10">
        <v>1</v>
      </c>
      <c r="D56" s="22">
        <f>VLOOKUP(B56,ESTRUCTURAS!$A$2:$H$336,8,0)</f>
        <v>0</v>
      </c>
      <c r="E56" s="23">
        <f t="shared" si="0"/>
        <v>0</v>
      </c>
      <c r="G56" s="20"/>
    </row>
    <row r="57" spans="1:7" x14ac:dyDescent="0.2">
      <c r="A57" s="89">
        <v>56</v>
      </c>
      <c r="B57" s="90" t="s">
        <v>648</v>
      </c>
      <c r="C57" s="10">
        <v>1</v>
      </c>
      <c r="D57" s="22">
        <f>VLOOKUP(B57,ESTRUCTURAS!$A$2:$H$336,8,0)</f>
        <v>0</v>
      </c>
      <c r="E57" s="23">
        <f t="shared" si="0"/>
        <v>0</v>
      </c>
      <c r="G57" s="20"/>
    </row>
    <row r="58" spans="1:7" x14ac:dyDescent="0.2">
      <c r="A58" s="89">
        <v>57</v>
      </c>
      <c r="B58" s="90" t="s">
        <v>149</v>
      </c>
      <c r="C58" s="10">
        <v>1</v>
      </c>
      <c r="D58" s="22">
        <f>VLOOKUP(B58,ESTRUCTURAS!$A$2:$H$336,8,0)</f>
        <v>0</v>
      </c>
      <c r="E58" s="23">
        <f t="shared" si="0"/>
        <v>0</v>
      </c>
      <c r="G58" s="20"/>
    </row>
    <row r="59" spans="1:7" x14ac:dyDescent="0.2">
      <c r="A59" s="89">
        <v>58</v>
      </c>
      <c r="B59" s="90" t="s">
        <v>150</v>
      </c>
      <c r="C59" s="10">
        <v>6</v>
      </c>
      <c r="D59" s="22">
        <f>VLOOKUP(B59,ESTRUCTURAS!$A$2:$H$336,8,0)</f>
        <v>0</v>
      </c>
      <c r="E59" s="23">
        <f t="shared" si="0"/>
        <v>0</v>
      </c>
      <c r="G59" s="20"/>
    </row>
    <row r="60" spans="1:7" x14ac:dyDescent="0.2">
      <c r="A60" s="89">
        <v>59</v>
      </c>
      <c r="B60" s="90" t="s">
        <v>151</v>
      </c>
      <c r="C60" s="10">
        <v>3</v>
      </c>
      <c r="D60" s="22">
        <f>VLOOKUP(B60,ESTRUCTURAS!$A$2:$H$336,8,0)</f>
        <v>0</v>
      </c>
      <c r="E60" s="23">
        <f t="shared" si="0"/>
        <v>0</v>
      </c>
      <c r="G60" s="20"/>
    </row>
    <row r="61" spans="1:7" x14ac:dyDescent="0.2">
      <c r="A61" s="89">
        <v>60</v>
      </c>
      <c r="B61" s="90" t="s">
        <v>152</v>
      </c>
      <c r="C61" s="10">
        <v>1</v>
      </c>
      <c r="D61" s="22">
        <f>VLOOKUP(B61,ESTRUCTURAS!$A$2:$H$336,8,0)</f>
        <v>0</v>
      </c>
      <c r="E61" s="23">
        <f t="shared" si="0"/>
        <v>0</v>
      </c>
      <c r="G61" s="20"/>
    </row>
    <row r="62" spans="1:7" x14ac:dyDescent="0.2">
      <c r="A62" s="89">
        <v>61</v>
      </c>
      <c r="B62" s="90" t="s">
        <v>153</v>
      </c>
      <c r="C62" s="10">
        <v>2</v>
      </c>
      <c r="D62" s="22">
        <f>VLOOKUP(B62,ESTRUCTURAS!$A$2:$H$336,8,0)</f>
        <v>0</v>
      </c>
      <c r="E62" s="23">
        <f t="shared" si="0"/>
        <v>0</v>
      </c>
      <c r="G62" s="20"/>
    </row>
    <row r="63" spans="1:7" x14ac:dyDescent="0.2">
      <c r="A63" s="89">
        <v>62</v>
      </c>
      <c r="B63" s="90" t="s">
        <v>281</v>
      </c>
      <c r="C63" s="10">
        <v>1</v>
      </c>
      <c r="D63" s="22">
        <f>VLOOKUP(B63,ESTRUCTURAS!$A$2:$H$336,8,0)</f>
        <v>0</v>
      </c>
      <c r="E63" s="23">
        <f t="shared" ref="E63:E65" si="2">C63*D63</f>
        <v>0</v>
      </c>
      <c r="G63" s="20"/>
    </row>
    <row r="64" spans="1:7" x14ac:dyDescent="0.2">
      <c r="A64" s="89">
        <v>63</v>
      </c>
      <c r="B64" s="90" t="s">
        <v>649</v>
      </c>
      <c r="C64" s="10">
        <v>1</v>
      </c>
      <c r="D64" s="22">
        <f>VLOOKUP(B64,ESTRUCTURAS!$A$2:$H$336,8,0)</f>
        <v>0</v>
      </c>
      <c r="E64" s="23">
        <f t="shared" si="2"/>
        <v>0</v>
      </c>
      <c r="G64" s="20"/>
    </row>
    <row r="65" spans="1:7" x14ac:dyDescent="0.2">
      <c r="A65" s="89">
        <v>64</v>
      </c>
      <c r="B65" s="90" t="s">
        <v>650</v>
      </c>
      <c r="C65" s="10">
        <v>1</v>
      </c>
      <c r="D65" s="22">
        <f>VLOOKUP(B65,ESTRUCTURAS!$A$2:$H$336,8,0)</f>
        <v>0</v>
      </c>
      <c r="E65" s="23">
        <f t="shared" si="2"/>
        <v>0</v>
      </c>
      <c r="G65" s="20"/>
    </row>
    <row r="66" spans="1:7" x14ac:dyDescent="0.2">
      <c r="A66" s="179" t="s">
        <v>22</v>
      </c>
      <c r="B66" s="179"/>
      <c r="C66" s="179"/>
      <c r="D66" s="179"/>
      <c r="E66" s="25">
        <f>SUM(E2:E65)</f>
        <v>0</v>
      </c>
      <c r="G66" s="20"/>
    </row>
  </sheetData>
  <sheetProtection algorithmName="SHA-512" hashValue="VpPfnAsLOzvZbm8VCNA3HkQQJSkQ72VXwQ/agtekhUN3XcIrEUm9W22BZHJp/HbblmQ2XUM/8uqvG4ra1Fkv2Q==" saltValue="CbuGdBBlg4oNqp4g6ENZAA==" spinCount="100000" sheet="1" objects="1" scenarios="1"/>
  <mergeCells count="1">
    <mergeCell ref="A66:D66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6"/>
  <sheetViews>
    <sheetView view="pageBreakPreview" zoomScaleNormal="100" zoomScaleSheetLayoutView="100" workbookViewId="0">
      <selection activeCell="E34" sqref="E34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93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ht="24" x14ac:dyDescent="0.2">
      <c r="A1" s="50" t="s">
        <v>178</v>
      </c>
      <c r="B1" s="50" t="s">
        <v>14</v>
      </c>
      <c r="C1" s="50" t="s">
        <v>15</v>
      </c>
      <c r="D1" s="50" t="s">
        <v>126</v>
      </c>
      <c r="E1" s="50" t="s">
        <v>127</v>
      </c>
    </row>
    <row r="2" spans="1:6" x14ac:dyDescent="0.2">
      <c r="A2" s="94">
        <v>1</v>
      </c>
      <c r="B2" s="95" t="s">
        <v>222</v>
      </c>
      <c r="C2" s="90">
        <v>9</v>
      </c>
      <c r="D2" s="22">
        <f>VLOOKUP(B2,ESTRUCTURAS!$A$2:$H$336,8,0)</f>
        <v>0</v>
      </c>
      <c r="E2" s="23">
        <f t="shared" ref="E2:E5" si="0">C2*D2</f>
        <v>0</v>
      </c>
      <c r="F2" s="11"/>
    </row>
    <row r="3" spans="1:6" ht="50.25" customHeight="1" x14ac:dyDescent="0.2">
      <c r="A3" s="94">
        <v>2</v>
      </c>
      <c r="B3" s="95" t="s">
        <v>282</v>
      </c>
      <c r="C3" s="96">
        <v>1</v>
      </c>
      <c r="D3" s="22">
        <f>VLOOKUP(B3,MATERIALES!$B$2:$D$118,3,0)</f>
        <v>0</v>
      </c>
      <c r="E3" s="23">
        <f t="shared" si="0"/>
        <v>0</v>
      </c>
      <c r="F3" s="11"/>
    </row>
    <row r="4" spans="1:6" ht="20.100000000000001" customHeight="1" x14ac:dyDescent="0.2">
      <c r="A4" s="94">
        <v>3</v>
      </c>
      <c r="B4" s="95" t="s">
        <v>128</v>
      </c>
      <c r="C4" s="90">
        <v>180</v>
      </c>
      <c r="D4" s="22">
        <f>VLOOKUP(B4,ESTRUCTURAS!$A$2:$H$336,8,0)</f>
        <v>0</v>
      </c>
      <c r="E4" s="23">
        <f t="shared" si="0"/>
        <v>0</v>
      </c>
      <c r="F4" s="11"/>
    </row>
    <row r="5" spans="1:6" ht="20.100000000000001" customHeight="1" x14ac:dyDescent="0.2">
      <c r="A5" s="94">
        <v>4</v>
      </c>
      <c r="B5" s="95" t="s">
        <v>19</v>
      </c>
      <c r="C5" s="90">
        <v>2</v>
      </c>
      <c r="D5" s="22">
        <f>VLOOKUP(B5,ESTRUCTURAS!$A$2:$H$336,8,0)</f>
        <v>0</v>
      </c>
      <c r="E5" s="23">
        <f t="shared" si="0"/>
        <v>0</v>
      </c>
      <c r="F5" s="11"/>
    </row>
    <row r="6" spans="1:6" x14ac:dyDescent="0.2">
      <c r="A6" s="180" t="s">
        <v>22</v>
      </c>
      <c r="B6" s="180"/>
      <c r="C6" s="180"/>
      <c r="D6" s="180"/>
      <c r="E6" s="24">
        <f>SUM(E2:E5)</f>
        <v>0</v>
      </c>
    </row>
  </sheetData>
  <sheetProtection algorithmName="SHA-512" hashValue="tYkke7LstdALGR6Ykh3giz1eljPQpKh8CJo0VgTJvZfUZrimPFS8NLgcDoHMk46dm8wvQ4GZZOCXtAwrJ5P5+w==" saltValue="58VIQv3xPcoGrcdE9SjcMA==" spinCount="100000" sheet="1" objects="1" scenarios="1"/>
  <mergeCells count="1">
    <mergeCell ref="A6:D6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8"/>
  <sheetViews>
    <sheetView view="pageBreakPreview" zoomScaleNormal="90" zoomScaleSheetLayoutView="100" workbookViewId="0">
      <selection activeCell="E34" sqref="E34"/>
    </sheetView>
  </sheetViews>
  <sheetFormatPr baseColWidth="10" defaultColWidth="8.85546875" defaultRowHeight="12" x14ac:dyDescent="0.2"/>
  <cols>
    <col min="1" max="1" width="6.28515625" style="109" customWidth="1"/>
    <col min="2" max="2" width="8.85546875" style="109" customWidth="1"/>
    <col min="3" max="3" width="45.28515625" style="109" customWidth="1"/>
    <col min="4" max="4" width="7.140625" style="109" customWidth="1"/>
    <col min="5" max="5" width="10.85546875" style="109" customWidth="1"/>
    <col min="6" max="6" width="10" style="98" customWidth="1"/>
    <col min="7" max="7" width="13.28515625" style="109" customWidth="1"/>
    <col min="8" max="16384" width="8.85546875" style="109"/>
  </cols>
  <sheetData>
    <row r="1" spans="1:8" x14ac:dyDescent="0.2">
      <c r="A1" s="108" t="s">
        <v>178</v>
      </c>
      <c r="B1" s="108" t="s">
        <v>227</v>
      </c>
      <c r="C1" s="108" t="s">
        <v>228</v>
      </c>
      <c r="D1" s="108" t="s">
        <v>229</v>
      </c>
      <c r="E1" s="108" t="s">
        <v>15</v>
      </c>
      <c r="F1" s="97" t="s">
        <v>352</v>
      </c>
      <c r="G1" s="108" t="s">
        <v>353</v>
      </c>
    </row>
    <row r="2" spans="1:8" ht="14.25" customHeight="1" x14ac:dyDescent="0.2">
      <c r="A2" s="114" t="s">
        <v>354</v>
      </c>
      <c r="B2" s="115" t="s">
        <v>226</v>
      </c>
      <c r="C2" s="116" t="s">
        <v>230</v>
      </c>
      <c r="D2" s="117" t="s">
        <v>226</v>
      </c>
      <c r="E2" s="118" t="s">
        <v>226</v>
      </c>
      <c r="F2" s="99" t="s">
        <v>226</v>
      </c>
      <c r="G2" s="110">
        <f>SUM(G3:G24)</f>
        <v>0</v>
      </c>
      <c r="H2" s="111"/>
    </row>
    <row r="3" spans="1:8" x14ac:dyDescent="0.2">
      <c r="A3" s="119" t="s">
        <v>355</v>
      </c>
      <c r="B3" s="117" t="s">
        <v>356</v>
      </c>
      <c r="C3" s="120" t="s">
        <v>234</v>
      </c>
      <c r="D3" s="117" t="s">
        <v>8</v>
      </c>
      <c r="E3" s="118">
        <v>472.98</v>
      </c>
      <c r="F3" s="100"/>
      <c r="G3" s="112">
        <f>E3*F3</f>
        <v>0</v>
      </c>
      <c r="H3" s="111"/>
    </row>
    <row r="4" spans="1:8" x14ac:dyDescent="0.2">
      <c r="A4" s="119" t="s">
        <v>357</v>
      </c>
      <c r="B4" s="117" t="s">
        <v>358</v>
      </c>
      <c r="C4" s="120" t="s">
        <v>235</v>
      </c>
      <c r="D4" s="117" t="s">
        <v>8</v>
      </c>
      <c r="E4" s="118">
        <v>134.9</v>
      </c>
      <c r="F4" s="100"/>
      <c r="G4" s="112">
        <f t="shared" ref="G4:G24" si="0">E4*F4</f>
        <v>0</v>
      </c>
      <c r="H4" s="111"/>
    </row>
    <row r="5" spans="1:8" x14ac:dyDescent="0.2">
      <c r="A5" s="119" t="s">
        <v>359</v>
      </c>
      <c r="B5" s="117" t="s">
        <v>360</v>
      </c>
      <c r="C5" s="120" t="s">
        <v>361</v>
      </c>
      <c r="D5" s="117" t="s">
        <v>8</v>
      </c>
      <c r="E5" s="118">
        <v>20.234999999999999</v>
      </c>
      <c r="F5" s="100"/>
      <c r="G5" s="112">
        <f t="shared" si="0"/>
        <v>0</v>
      </c>
      <c r="H5" s="111"/>
    </row>
    <row r="6" spans="1:8" x14ac:dyDescent="0.2">
      <c r="A6" s="119" t="s">
        <v>362</v>
      </c>
      <c r="B6" s="117" t="s">
        <v>363</v>
      </c>
      <c r="C6" s="120" t="s">
        <v>236</v>
      </c>
      <c r="D6" s="117" t="s">
        <v>8</v>
      </c>
      <c r="E6" s="118">
        <v>135.5</v>
      </c>
      <c r="F6" s="100"/>
      <c r="G6" s="112">
        <f t="shared" si="0"/>
        <v>0</v>
      </c>
      <c r="H6" s="111"/>
    </row>
    <row r="7" spans="1:8" x14ac:dyDescent="0.2">
      <c r="A7" s="119" t="s">
        <v>364</v>
      </c>
      <c r="B7" s="117" t="s">
        <v>532</v>
      </c>
      <c r="C7" s="120" t="s">
        <v>533</v>
      </c>
      <c r="D7" s="117" t="s">
        <v>8</v>
      </c>
      <c r="E7" s="118">
        <v>114.28</v>
      </c>
      <c r="F7" s="100"/>
      <c r="G7" s="112">
        <f t="shared" si="0"/>
        <v>0</v>
      </c>
      <c r="H7" s="111"/>
    </row>
    <row r="8" spans="1:8" x14ac:dyDescent="0.2">
      <c r="A8" s="119" t="s">
        <v>366</v>
      </c>
      <c r="B8" s="117" t="s">
        <v>365</v>
      </c>
      <c r="C8" s="120" t="s">
        <v>238</v>
      </c>
      <c r="D8" s="117" t="s">
        <v>208</v>
      </c>
      <c r="E8" s="118">
        <v>53.9</v>
      </c>
      <c r="F8" s="100"/>
      <c r="G8" s="112">
        <f t="shared" si="0"/>
        <v>0</v>
      </c>
      <c r="H8" s="111"/>
    </row>
    <row r="9" spans="1:8" x14ac:dyDescent="0.2">
      <c r="A9" s="119" t="s">
        <v>369</v>
      </c>
      <c r="B9" s="117" t="s">
        <v>534</v>
      </c>
      <c r="C9" s="120" t="s">
        <v>535</v>
      </c>
      <c r="D9" s="117" t="s">
        <v>208</v>
      </c>
      <c r="E9" s="118">
        <v>50.212000000000003</v>
      </c>
      <c r="F9" s="100"/>
      <c r="G9" s="112">
        <f t="shared" si="0"/>
        <v>0</v>
      </c>
      <c r="H9" s="111"/>
    </row>
    <row r="10" spans="1:8" x14ac:dyDescent="0.2">
      <c r="A10" s="119" t="s">
        <v>370</v>
      </c>
      <c r="B10" s="117" t="s">
        <v>367</v>
      </c>
      <c r="C10" s="120" t="s">
        <v>368</v>
      </c>
      <c r="D10" s="117" t="s">
        <v>208</v>
      </c>
      <c r="E10" s="118">
        <v>8.0939999999999994</v>
      </c>
      <c r="F10" s="100"/>
      <c r="G10" s="112">
        <f t="shared" si="0"/>
        <v>0</v>
      </c>
      <c r="H10" s="111"/>
    </row>
    <row r="11" spans="1:8" x14ac:dyDescent="0.2">
      <c r="A11" s="119" t="s">
        <v>372</v>
      </c>
      <c r="B11" s="117" t="s">
        <v>209</v>
      </c>
      <c r="C11" s="120" t="s">
        <v>255</v>
      </c>
      <c r="D11" s="117" t="s">
        <v>208</v>
      </c>
      <c r="E11" s="118">
        <v>53.96</v>
      </c>
      <c r="F11" s="100"/>
      <c r="G11" s="112">
        <f t="shared" si="0"/>
        <v>0</v>
      </c>
      <c r="H11" s="111"/>
    </row>
    <row r="12" spans="1:8" x14ac:dyDescent="0.2">
      <c r="A12" s="119" t="s">
        <v>374</v>
      </c>
      <c r="B12" s="117" t="s">
        <v>371</v>
      </c>
      <c r="C12" s="120" t="s">
        <v>240</v>
      </c>
      <c r="D12" s="117" t="s">
        <v>116</v>
      </c>
      <c r="E12" s="118">
        <v>3.3</v>
      </c>
      <c r="F12" s="100"/>
      <c r="G12" s="112">
        <f t="shared" si="0"/>
        <v>0</v>
      </c>
      <c r="H12" s="111"/>
    </row>
    <row r="13" spans="1:8" x14ac:dyDescent="0.2">
      <c r="A13" s="119" t="s">
        <v>376</v>
      </c>
      <c r="B13" s="117" t="s">
        <v>536</v>
      </c>
      <c r="C13" s="120" t="s">
        <v>537</v>
      </c>
      <c r="D13" s="117" t="s">
        <v>116</v>
      </c>
      <c r="E13" s="118">
        <v>0.75</v>
      </c>
      <c r="F13" s="100"/>
      <c r="G13" s="112">
        <f t="shared" si="0"/>
        <v>0</v>
      </c>
      <c r="H13" s="111"/>
    </row>
    <row r="14" spans="1:8" x14ac:dyDescent="0.2">
      <c r="A14" s="119" t="s">
        <v>378</v>
      </c>
      <c r="B14" s="117" t="s">
        <v>373</v>
      </c>
      <c r="C14" s="120" t="s">
        <v>239</v>
      </c>
      <c r="D14" s="117" t="s">
        <v>116</v>
      </c>
      <c r="E14" s="118">
        <v>3.3</v>
      </c>
      <c r="F14" s="100"/>
      <c r="G14" s="112">
        <f t="shared" si="0"/>
        <v>0</v>
      </c>
      <c r="H14" s="111"/>
    </row>
    <row r="15" spans="1:8" x14ac:dyDescent="0.2">
      <c r="A15" s="119" t="s">
        <v>380</v>
      </c>
      <c r="B15" s="117" t="s">
        <v>538</v>
      </c>
      <c r="C15" s="120" t="s">
        <v>539</v>
      </c>
      <c r="D15" s="117" t="s">
        <v>116</v>
      </c>
      <c r="E15" s="118">
        <v>0.75</v>
      </c>
      <c r="F15" s="100"/>
      <c r="G15" s="112">
        <f t="shared" si="0"/>
        <v>0</v>
      </c>
      <c r="H15" s="111"/>
    </row>
    <row r="16" spans="1:8" x14ac:dyDescent="0.2">
      <c r="A16" s="119" t="s">
        <v>382</v>
      </c>
      <c r="B16" s="117" t="s">
        <v>375</v>
      </c>
      <c r="C16" s="120" t="s">
        <v>242</v>
      </c>
      <c r="D16" s="117" t="s">
        <v>8</v>
      </c>
      <c r="E16" s="118">
        <v>196</v>
      </c>
      <c r="F16" s="100"/>
      <c r="G16" s="112">
        <f t="shared" si="0"/>
        <v>0</v>
      </c>
      <c r="H16" s="111"/>
    </row>
    <row r="17" spans="1:8" x14ac:dyDescent="0.2">
      <c r="A17" s="119" t="s">
        <v>385</v>
      </c>
      <c r="B17" s="117" t="s">
        <v>377</v>
      </c>
      <c r="C17" s="120" t="s">
        <v>241</v>
      </c>
      <c r="D17" s="117" t="s">
        <v>13</v>
      </c>
      <c r="E17" s="118">
        <v>8</v>
      </c>
      <c r="F17" s="100"/>
      <c r="G17" s="112">
        <f t="shared" si="0"/>
        <v>0</v>
      </c>
      <c r="H17" s="111"/>
    </row>
    <row r="18" spans="1:8" x14ac:dyDescent="0.2">
      <c r="A18" s="119" t="s">
        <v>388</v>
      </c>
      <c r="B18" s="117" t="s">
        <v>379</v>
      </c>
      <c r="C18" s="120" t="s">
        <v>243</v>
      </c>
      <c r="D18" s="117" t="s">
        <v>13</v>
      </c>
      <c r="E18" s="118">
        <v>5</v>
      </c>
      <c r="F18" s="100"/>
      <c r="G18" s="112">
        <f t="shared" si="0"/>
        <v>0</v>
      </c>
      <c r="H18" s="111"/>
    </row>
    <row r="19" spans="1:8" x14ac:dyDescent="0.2">
      <c r="A19" s="119" t="s">
        <v>526</v>
      </c>
      <c r="B19" s="117" t="s">
        <v>381</v>
      </c>
      <c r="C19" s="120" t="s">
        <v>244</v>
      </c>
      <c r="D19" s="117" t="s">
        <v>13</v>
      </c>
      <c r="E19" s="118">
        <v>2</v>
      </c>
      <c r="F19" s="100"/>
      <c r="G19" s="112">
        <f t="shared" si="0"/>
        <v>0</v>
      </c>
      <c r="H19" s="111"/>
    </row>
    <row r="20" spans="1:8" x14ac:dyDescent="0.2">
      <c r="A20" s="119" t="s">
        <v>527</v>
      </c>
      <c r="B20" s="117" t="s">
        <v>383</v>
      </c>
      <c r="C20" s="120" t="s">
        <v>384</v>
      </c>
      <c r="D20" s="117" t="s">
        <v>116</v>
      </c>
      <c r="E20" s="118">
        <v>972.5675</v>
      </c>
      <c r="F20" s="100"/>
      <c r="G20" s="112">
        <f t="shared" si="0"/>
        <v>0</v>
      </c>
      <c r="H20" s="111"/>
    </row>
    <row r="21" spans="1:8" ht="24" x14ac:dyDescent="0.2">
      <c r="A21" s="119" t="s">
        <v>528</v>
      </c>
      <c r="B21" s="117" t="s">
        <v>386</v>
      </c>
      <c r="C21" s="120" t="s">
        <v>387</v>
      </c>
      <c r="D21" s="117" t="s">
        <v>116</v>
      </c>
      <c r="E21" s="118">
        <v>369.09663</v>
      </c>
      <c r="F21" s="100"/>
      <c r="G21" s="112">
        <f t="shared" si="0"/>
        <v>0</v>
      </c>
      <c r="H21" s="111"/>
    </row>
    <row r="22" spans="1:8" x14ac:dyDescent="0.2">
      <c r="A22" s="119" t="s">
        <v>529</v>
      </c>
      <c r="B22" s="117" t="s">
        <v>389</v>
      </c>
      <c r="C22" s="120" t="s">
        <v>390</v>
      </c>
      <c r="D22" s="117" t="s">
        <v>8</v>
      </c>
      <c r="E22" s="118">
        <v>6</v>
      </c>
      <c r="F22" s="100"/>
      <c r="G22" s="112">
        <f t="shared" si="0"/>
        <v>0</v>
      </c>
      <c r="H22" s="111"/>
    </row>
    <row r="23" spans="1:8" x14ac:dyDescent="0.2">
      <c r="A23" s="119" t="s">
        <v>530</v>
      </c>
      <c r="B23" s="117" t="s">
        <v>540</v>
      </c>
      <c r="C23" s="120" t="s">
        <v>541</v>
      </c>
      <c r="D23" s="117" t="s">
        <v>8</v>
      </c>
      <c r="E23" s="118">
        <v>4.5</v>
      </c>
      <c r="F23" s="100"/>
      <c r="G23" s="112">
        <f t="shared" si="0"/>
        <v>0</v>
      </c>
      <c r="H23" s="111"/>
    </row>
    <row r="24" spans="1:8" x14ac:dyDescent="0.2">
      <c r="A24" s="119" t="s">
        <v>531</v>
      </c>
      <c r="B24" s="117" t="s">
        <v>542</v>
      </c>
      <c r="C24" s="120" t="s">
        <v>543</v>
      </c>
      <c r="D24" s="117" t="s">
        <v>208</v>
      </c>
      <c r="E24" s="118">
        <v>131.1</v>
      </c>
      <c r="F24" s="100"/>
      <c r="G24" s="112">
        <f t="shared" si="0"/>
        <v>0</v>
      </c>
      <c r="H24" s="111"/>
    </row>
    <row r="25" spans="1:8" x14ac:dyDescent="0.2">
      <c r="A25" s="114" t="s">
        <v>391</v>
      </c>
      <c r="B25" s="117" t="s">
        <v>226</v>
      </c>
      <c r="C25" s="116" t="s">
        <v>231</v>
      </c>
      <c r="D25" s="117" t="s">
        <v>226</v>
      </c>
      <c r="E25" s="118" t="s">
        <v>226</v>
      </c>
      <c r="F25" s="99"/>
      <c r="G25" s="110">
        <f>SUM(G26:G41)</f>
        <v>0</v>
      </c>
      <c r="H25" s="111"/>
    </row>
    <row r="26" spans="1:8" x14ac:dyDescent="0.2">
      <c r="A26" s="119" t="s">
        <v>392</v>
      </c>
      <c r="B26" s="117" t="s">
        <v>393</v>
      </c>
      <c r="C26" s="120" t="s">
        <v>394</v>
      </c>
      <c r="D26" s="117" t="s">
        <v>116</v>
      </c>
      <c r="E26" s="118">
        <v>393.12</v>
      </c>
      <c r="F26" s="100"/>
      <c r="G26" s="112">
        <f t="shared" ref="G26:G41" si="1">E26*F26</f>
        <v>0</v>
      </c>
      <c r="H26" s="111"/>
    </row>
    <row r="27" spans="1:8" x14ac:dyDescent="0.2">
      <c r="A27" s="119" t="s">
        <v>395</v>
      </c>
      <c r="B27" s="117" t="s">
        <v>396</v>
      </c>
      <c r="C27" s="120" t="s">
        <v>397</v>
      </c>
      <c r="D27" s="117" t="s">
        <v>116</v>
      </c>
      <c r="E27" s="118">
        <v>207.63679999999999</v>
      </c>
      <c r="F27" s="100"/>
      <c r="G27" s="112">
        <f t="shared" si="1"/>
        <v>0</v>
      </c>
      <c r="H27" s="111"/>
    </row>
    <row r="28" spans="1:8" x14ac:dyDescent="0.2">
      <c r="A28" s="119" t="s">
        <v>398</v>
      </c>
      <c r="B28" s="117" t="s">
        <v>399</v>
      </c>
      <c r="C28" s="120" t="s">
        <v>245</v>
      </c>
      <c r="D28" s="117" t="s">
        <v>116</v>
      </c>
      <c r="E28" s="118">
        <v>81.534000000000006</v>
      </c>
      <c r="F28" s="100"/>
      <c r="G28" s="112">
        <f t="shared" si="1"/>
        <v>0</v>
      </c>
      <c r="H28" s="111"/>
    </row>
    <row r="29" spans="1:8" x14ac:dyDescent="0.2">
      <c r="A29" s="119" t="s">
        <v>400</v>
      </c>
      <c r="B29" s="117" t="s">
        <v>546</v>
      </c>
      <c r="C29" s="120" t="s">
        <v>547</v>
      </c>
      <c r="D29" s="117" t="s">
        <v>116</v>
      </c>
      <c r="E29" s="118">
        <v>22.540500000000002</v>
      </c>
      <c r="F29" s="100"/>
      <c r="G29" s="112">
        <f t="shared" si="1"/>
        <v>0</v>
      </c>
      <c r="H29" s="111"/>
    </row>
    <row r="30" spans="1:8" x14ac:dyDescent="0.2">
      <c r="A30" s="119" t="s">
        <v>402</v>
      </c>
      <c r="B30" s="117" t="s">
        <v>401</v>
      </c>
      <c r="C30" s="120" t="s">
        <v>246</v>
      </c>
      <c r="D30" s="117" t="s">
        <v>116</v>
      </c>
      <c r="E30" s="118">
        <v>296.8</v>
      </c>
      <c r="F30" s="100"/>
      <c r="G30" s="112">
        <f t="shared" si="1"/>
        <v>0</v>
      </c>
      <c r="H30" s="111"/>
    </row>
    <row r="31" spans="1:8" x14ac:dyDescent="0.2">
      <c r="A31" s="119" t="s">
        <v>404</v>
      </c>
      <c r="B31" s="117" t="s">
        <v>403</v>
      </c>
      <c r="C31" s="120" t="s">
        <v>256</v>
      </c>
      <c r="D31" s="117" t="s">
        <v>116</v>
      </c>
      <c r="E31" s="118">
        <v>63.6</v>
      </c>
      <c r="F31" s="100"/>
      <c r="G31" s="112">
        <f t="shared" si="1"/>
        <v>0</v>
      </c>
      <c r="H31" s="111"/>
    </row>
    <row r="32" spans="1:8" x14ac:dyDescent="0.2">
      <c r="A32" s="119" t="s">
        <v>406</v>
      </c>
      <c r="B32" s="117" t="s">
        <v>405</v>
      </c>
      <c r="C32" s="120" t="s">
        <v>247</v>
      </c>
      <c r="D32" s="117" t="s">
        <v>208</v>
      </c>
      <c r="E32" s="118">
        <v>279.2</v>
      </c>
      <c r="F32" s="100"/>
      <c r="G32" s="112">
        <f t="shared" si="1"/>
        <v>0</v>
      </c>
      <c r="H32" s="111"/>
    </row>
    <row r="33" spans="1:8" x14ac:dyDescent="0.2">
      <c r="A33" s="119" t="s">
        <v>408</v>
      </c>
      <c r="B33" s="117" t="s">
        <v>548</v>
      </c>
      <c r="C33" s="120" t="s">
        <v>549</v>
      </c>
      <c r="D33" s="117" t="s">
        <v>208</v>
      </c>
      <c r="E33" s="118">
        <v>148.31200000000001</v>
      </c>
      <c r="F33" s="100"/>
      <c r="G33" s="112">
        <f t="shared" si="1"/>
        <v>0</v>
      </c>
      <c r="H33" s="111"/>
    </row>
    <row r="34" spans="1:8" x14ac:dyDescent="0.2">
      <c r="A34" s="119" t="s">
        <v>411</v>
      </c>
      <c r="B34" s="117" t="s">
        <v>407</v>
      </c>
      <c r="C34" s="120" t="s">
        <v>248</v>
      </c>
      <c r="D34" s="117" t="s">
        <v>116</v>
      </c>
      <c r="E34" s="118">
        <v>13.96</v>
      </c>
      <c r="F34" s="100"/>
      <c r="G34" s="112">
        <f t="shared" si="1"/>
        <v>0</v>
      </c>
      <c r="H34" s="111"/>
    </row>
    <row r="35" spans="1:8" x14ac:dyDescent="0.2">
      <c r="A35" s="119" t="s">
        <v>413</v>
      </c>
      <c r="B35" s="117" t="s">
        <v>409</v>
      </c>
      <c r="C35" s="120" t="s">
        <v>410</v>
      </c>
      <c r="D35" s="117" t="s">
        <v>116</v>
      </c>
      <c r="E35" s="118">
        <v>7.4156000000000004</v>
      </c>
      <c r="F35" s="100"/>
      <c r="G35" s="112">
        <f t="shared" si="1"/>
        <v>0</v>
      </c>
      <c r="H35" s="111"/>
    </row>
    <row r="36" spans="1:8" x14ac:dyDescent="0.2">
      <c r="A36" s="119" t="s">
        <v>416</v>
      </c>
      <c r="B36" s="117" t="s">
        <v>412</v>
      </c>
      <c r="C36" s="120" t="s">
        <v>249</v>
      </c>
      <c r="D36" s="117" t="s">
        <v>116</v>
      </c>
      <c r="E36" s="118">
        <v>178.88</v>
      </c>
      <c r="F36" s="100"/>
      <c r="G36" s="112">
        <f t="shared" si="1"/>
        <v>0</v>
      </c>
      <c r="H36" s="111"/>
    </row>
    <row r="37" spans="1:8" x14ac:dyDescent="0.2">
      <c r="A37" s="119" t="s">
        <v>418</v>
      </c>
      <c r="B37" s="117" t="s">
        <v>414</v>
      </c>
      <c r="C37" s="120" t="s">
        <v>415</v>
      </c>
      <c r="D37" s="117" t="s">
        <v>116</v>
      </c>
      <c r="E37" s="118">
        <v>96.402799999999999</v>
      </c>
      <c r="F37" s="100"/>
      <c r="G37" s="112">
        <f t="shared" si="1"/>
        <v>0</v>
      </c>
      <c r="H37" s="111"/>
    </row>
    <row r="38" spans="1:8" x14ac:dyDescent="0.2">
      <c r="A38" s="119" t="s">
        <v>421</v>
      </c>
      <c r="B38" s="117" t="s">
        <v>417</v>
      </c>
      <c r="C38" s="120" t="s">
        <v>250</v>
      </c>
      <c r="D38" s="117" t="s">
        <v>116</v>
      </c>
      <c r="E38" s="118">
        <v>66.08</v>
      </c>
      <c r="F38" s="100"/>
      <c r="G38" s="112">
        <f t="shared" si="1"/>
        <v>0</v>
      </c>
      <c r="H38" s="111"/>
    </row>
    <row r="39" spans="1:8" x14ac:dyDescent="0.2">
      <c r="A39" s="119" t="s">
        <v>424</v>
      </c>
      <c r="B39" s="117" t="s">
        <v>419</v>
      </c>
      <c r="C39" s="120" t="s">
        <v>420</v>
      </c>
      <c r="D39" s="117" t="s">
        <v>116</v>
      </c>
      <c r="E39" s="118">
        <v>39.247199999999999</v>
      </c>
      <c r="F39" s="100"/>
      <c r="G39" s="112">
        <f t="shared" si="1"/>
        <v>0</v>
      </c>
      <c r="H39" s="111"/>
    </row>
    <row r="40" spans="1:8" x14ac:dyDescent="0.2">
      <c r="A40" s="119" t="s">
        <v>544</v>
      </c>
      <c r="B40" s="117" t="s">
        <v>422</v>
      </c>
      <c r="C40" s="120" t="s">
        <v>423</v>
      </c>
      <c r="D40" s="117" t="s">
        <v>116</v>
      </c>
      <c r="E40" s="118">
        <v>193.81280000000001</v>
      </c>
      <c r="F40" s="100"/>
      <c r="G40" s="112">
        <f t="shared" si="1"/>
        <v>0</v>
      </c>
      <c r="H40" s="111"/>
    </row>
    <row r="41" spans="1:8" x14ac:dyDescent="0.2">
      <c r="A41" s="119" t="s">
        <v>545</v>
      </c>
      <c r="B41" s="117" t="s">
        <v>425</v>
      </c>
      <c r="C41" s="120" t="s">
        <v>426</v>
      </c>
      <c r="D41" s="117" t="s">
        <v>116</v>
      </c>
      <c r="E41" s="118">
        <v>54.986400000000003</v>
      </c>
      <c r="F41" s="100"/>
      <c r="G41" s="112">
        <f t="shared" si="1"/>
        <v>0</v>
      </c>
      <c r="H41" s="111"/>
    </row>
    <row r="42" spans="1:8" x14ac:dyDescent="0.2">
      <c r="A42" s="114" t="s">
        <v>427</v>
      </c>
      <c r="B42" s="117" t="s">
        <v>226</v>
      </c>
      <c r="C42" s="116" t="s">
        <v>232</v>
      </c>
      <c r="D42" s="117" t="s">
        <v>226</v>
      </c>
      <c r="E42" s="118" t="s">
        <v>226</v>
      </c>
      <c r="F42" s="99"/>
      <c r="G42" s="110">
        <f>SUM(G43:G50)</f>
        <v>0</v>
      </c>
      <c r="H42" s="111"/>
    </row>
    <row r="43" spans="1:8" x14ac:dyDescent="0.2">
      <c r="A43" s="119" t="s">
        <v>428</v>
      </c>
      <c r="B43" s="117" t="s">
        <v>429</v>
      </c>
      <c r="C43" s="120" t="s">
        <v>430</v>
      </c>
      <c r="D43" s="117" t="s">
        <v>8</v>
      </c>
      <c r="E43" s="118">
        <v>12</v>
      </c>
      <c r="F43" s="100"/>
      <c r="G43" s="112">
        <f t="shared" ref="G43:G50" si="2">E43*F43</f>
        <v>0</v>
      </c>
      <c r="H43" s="111"/>
    </row>
    <row r="44" spans="1:8" ht="24" x14ac:dyDescent="0.2">
      <c r="A44" s="119" t="s">
        <v>431</v>
      </c>
      <c r="B44" s="117" t="s">
        <v>432</v>
      </c>
      <c r="C44" s="120" t="s">
        <v>433</v>
      </c>
      <c r="D44" s="117" t="s">
        <v>208</v>
      </c>
      <c r="E44" s="118">
        <v>81.316000000000003</v>
      </c>
      <c r="F44" s="100"/>
      <c r="G44" s="112">
        <f t="shared" si="2"/>
        <v>0</v>
      </c>
      <c r="H44" s="111"/>
    </row>
    <row r="45" spans="1:8" x14ac:dyDescent="0.2">
      <c r="A45" s="119" t="s">
        <v>434</v>
      </c>
      <c r="B45" s="117" t="s">
        <v>435</v>
      </c>
      <c r="C45" s="120" t="s">
        <v>251</v>
      </c>
      <c r="D45" s="117" t="s">
        <v>208</v>
      </c>
      <c r="E45" s="118">
        <v>49.4</v>
      </c>
      <c r="F45" s="100"/>
      <c r="G45" s="112">
        <f t="shared" si="2"/>
        <v>0</v>
      </c>
      <c r="H45" s="111"/>
    </row>
    <row r="46" spans="1:8" x14ac:dyDescent="0.2">
      <c r="A46" s="119" t="s">
        <v>436</v>
      </c>
      <c r="B46" s="117" t="s">
        <v>553</v>
      </c>
      <c r="C46" s="120" t="s">
        <v>554</v>
      </c>
      <c r="D46" s="117" t="s">
        <v>208</v>
      </c>
      <c r="E46" s="118">
        <v>45.712000000000003</v>
      </c>
      <c r="F46" s="100"/>
      <c r="G46" s="112">
        <f t="shared" si="2"/>
        <v>0</v>
      </c>
      <c r="H46" s="111"/>
    </row>
    <row r="47" spans="1:8" x14ac:dyDescent="0.2">
      <c r="A47" s="119" t="s">
        <v>439</v>
      </c>
      <c r="B47" s="117" t="s">
        <v>437</v>
      </c>
      <c r="C47" s="120" t="s">
        <v>438</v>
      </c>
      <c r="D47" s="117" t="s">
        <v>208</v>
      </c>
      <c r="E47" s="118">
        <v>53.96</v>
      </c>
      <c r="F47" s="100"/>
      <c r="G47" s="112">
        <f t="shared" si="2"/>
        <v>0</v>
      </c>
      <c r="H47" s="111"/>
    </row>
    <row r="48" spans="1:8" x14ac:dyDescent="0.2">
      <c r="A48" s="119" t="s">
        <v>550</v>
      </c>
      <c r="B48" s="117" t="s">
        <v>555</v>
      </c>
      <c r="C48" s="120" t="s">
        <v>556</v>
      </c>
      <c r="D48" s="117" t="s">
        <v>208</v>
      </c>
      <c r="E48" s="118">
        <v>8.0939999999999994</v>
      </c>
      <c r="F48" s="100"/>
      <c r="G48" s="112">
        <f t="shared" si="2"/>
        <v>0</v>
      </c>
      <c r="H48" s="111"/>
    </row>
    <row r="49" spans="1:8" x14ac:dyDescent="0.2">
      <c r="A49" s="119" t="s">
        <v>551</v>
      </c>
      <c r="B49" s="117" t="s">
        <v>440</v>
      </c>
      <c r="C49" s="120" t="s">
        <v>441</v>
      </c>
      <c r="D49" s="117" t="s">
        <v>116</v>
      </c>
      <c r="E49" s="118">
        <v>4.3167999999999997</v>
      </c>
      <c r="F49" s="100"/>
      <c r="G49" s="112">
        <f t="shared" si="2"/>
        <v>0</v>
      </c>
      <c r="H49" s="111"/>
    </row>
    <row r="50" spans="1:8" x14ac:dyDescent="0.2">
      <c r="A50" s="119" t="s">
        <v>552</v>
      </c>
      <c r="B50" s="117" t="s">
        <v>557</v>
      </c>
      <c r="C50" s="120" t="s">
        <v>558</v>
      </c>
      <c r="D50" s="117" t="s">
        <v>116</v>
      </c>
      <c r="E50" s="118">
        <v>0.64751999999999998</v>
      </c>
      <c r="F50" s="100"/>
      <c r="G50" s="112">
        <f t="shared" si="2"/>
        <v>0</v>
      </c>
      <c r="H50" s="111"/>
    </row>
    <row r="51" spans="1:8" ht="24" x14ac:dyDescent="0.2">
      <c r="A51" s="114" t="s">
        <v>442</v>
      </c>
      <c r="B51" s="117" t="s">
        <v>226</v>
      </c>
      <c r="C51" s="116" t="s">
        <v>233</v>
      </c>
      <c r="D51" s="117" t="s">
        <v>226</v>
      </c>
      <c r="E51" s="118" t="s">
        <v>226</v>
      </c>
      <c r="F51" s="99"/>
      <c r="G51" s="110">
        <f>SUM(G52:G63)</f>
        <v>0</v>
      </c>
      <c r="H51" s="111"/>
    </row>
    <row r="52" spans="1:8" x14ac:dyDescent="0.2">
      <c r="A52" s="119" t="s">
        <v>443</v>
      </c>
      <c r="B52" s="117" t="s">
        <v>444</v>
      </c>
      <c r="C52" s="120" t="s">
        <v>445</v>
      </c>
      <c r="D52" s="117" t="s">
        <v>8</v>
      </c>
      <c r="E52" s="118">
        <v>688</v>
      </c>
      <c r="F52" s="100"/>
      <c r="G52" s="112">
        <f t="shared" ref="G52:G63" si="3">E52*F52</f>
        <v>0</v>
      </c>
      <c r="H52" s="111"/>
    </row>
    <row r="53" spans="1:8" x14ac:dyDescent="0.2">
      <c r="A53" s="119" t="s">
        <v>446</v>
      </c>
      <c r="B53" s="117" t="s">
        <v>447</v>
      </c>
      <c r="C53" s="120" t="s">
        <v>448</v>
      </c>
      <c r="D53" s="117" t="s">
        <v>8</v>
      </c>
      <c r="E53" s="118">
        <v>370.78</v>
      </c>
      <c r="F53" s="100"/>
      <c r="G53" s="112">
        <f t="shared" si="3"/>
        <v>0</v>
      </c>
      <c r="H53" s="111"/>
    </row>
    <row r="54" spans="1:8" x14ac:dyDescent="0.2">
      <c r="A54" s="119" t="s">
        <v>449</v>
      </c>
      <c r="B54" s="117" t="s">
        <v>560</v>
      </c>
      <c r="C54" s="120" t="s">
        <v>561</v>
      </c>
      <c r="D54" s="117" t="s">
        <v>8</v>
      </c>
      <c r="E54" s="118">
        <v>3261.9</v>
      </c>
      <c r="F54" s="100"/>
      <c r="G54" s="112">
        <f t="shared" si="3"/>
        <v>0</v>
      </c>
      <c r="H54" s="111"/>
    </row>
    <row r="55" spans="1:8" x14ac:dyDescent="0.2">
      <c r="A55" s="119" t="s">
        <v>450</v>
      </c>
      <c r="B55" s="117" t="s">
        <v>562</v>
      </c>
      <c r="C55" s="120" t="s">
        <v>563</v>
      </c>
      <c r="D55" s="117" t="s">
        <v>8</v>
      </c>
      <c r="E55" s="118">
        <v>1706.31</v>
      </c>
      <c r="F55" s="100"/>
      <c r="G55" s="112">
        <f t="shared" si="3"/>
        <v>0</v>
      </c>
      <c r="H55" s="111"/>
    </row>
    <row r="56" spans="1:8" x14ac:dyDescent="0.2">
      <c r="A56" s="119" t="s">
        <v>451</v>
      </c>
      <c r="B56" s="117" t="s">
        <v>452</v>
      </c>
      <c r="C56" s="120" t="s">
        <v>564</v>
      </c>
      <c r="D56" s="117" t="s">
        <v>8</v>
      </c>
      <c r="E56" s="118">
        <v>398.2</v>
      </c>
      <c r="F56" s="100"/>
      <c r="G56" s="112">
        <f t="shared" si="3"/>
        <v>0</v>
      </c>
      <c r="H56" s="111"/>
    </row>
    <row r="57" spans="1:8" x14ac:dyDescent="0.2">
      <c r="A57" s="119" t="s">
        <v>453</v>
      </c>
      <c r="B57" s="117" t="s">
        <v>454</v>
      </c>
      <c r="C57" s="120" t="s">
        <v>565</v>
      </c>
      <c r="D57" s="117" t="s">
        <v>8</v>
      </c>
      <c r="E57" s="118">
        <v>211.2</v>
      </c>
      <c r="F57" s="100"/>
      <c r="G57" s="112">
        <f t="shared" si="3"/>
        <v>0</v>
      </c>
      <c r="H57" s="111"/>
    </row>
    <row r="58" spans="1:8" x14ac:dyDescent="0.2">
      <c r="A58" s="119" t="s">
        <v>455</v>
      </c>
      <c r="B58" s="117" t="s">
        <v>456</v>
      </c>
      <c r="C58" s="120" t="s">
        <v>566</v>
      </c>
      <c r="D58" s="117" t="s">
        <v>8</v>
      </c>
      <c r="E58" s="118">
        <v>357.4</v>
      </c>
      <c r="F58" s="100"/>
      <c r="G58" s="112">
        <f t="shared" si="3"/>
        <v>0</v>
      </c>
      <c r="H58" s="111"/>
    </row>
    <row r="59" spans="1:8" x14ac:dyDescent="0.2">
      <c r="A59" s="119" t="s">
        <v>457</v>
      </c>
      <c r="B59" s="117" t="s">
        <v>458</v>
      </c>
      <c r="C59" s="120" t="s">
        <v>567</v>
      </c>
      <c r="D59" s="117" t="s">
        <v>8</v>
      </c>
      <c r="E59" s="118">
        <v>189.59</v>
      </c>
      <c r="F59" s="100"/>
      <c r="G59" s="112">
        <f t="shared" si="3"/>
        <v>0</v>
      </c>
      <c r="H59" s="111"/>
    </row>
    <row r="60" spans="1:8" x14ac:dyDescent="0.2">
      <c r="A60" s="119" t="s">
        <v>459</v>
      </c>
      <c r="B60" s="117" t="s">
        <v>460</v>
      </c>
      <c r="C60" s="120" t="s">
        <v>461</v>
      </c>
      <c r="D60" s="117" t="s">
        <v>8</v>
      </c>
      <c r="E60" s="118">
        <v>4633.2</v>
      </c>
      <c r="F60" s="100"/>
      <c r="G60" s="112">
        <f t="shared" si="3"/>
        <v>0</v>
      </c>
      <c r="H60" s="111"/>
    </row>
    <row r="61" spans="1:8" x14ac:dyDescent="0.2">
      <c r="A61" s="119" t="s">
        <v>462</v>
      </c>
      <c r="B61" s="117" t="s">
        <v>568</v>
      </c>
      <c r="C61" s="120" t="s">
        <v>569</v>
      </c>
      <c r="D61" s="117" t="s">
        <v>8</v>
      </c>
      <c r="E61" s="118">
        <v>2443.08</v>
      </c>
      <c r="F61" s="100"/>
      <c r="G61" s="112">
        <f t="shared" si="3"/>
        <v>0</v>
      </c>
      <c r="H61" s="111"/>
    </row>
    <row r="62" spans="1:8" x14ac:dyDescent="0.2">
      <c r="A62" s="119" t="s">
        <v>463</v>
      </c>
      <c r="B62" s="117" t="s">
        <v>570</v>
      </c>
      <c r="C62" s="120" t="s">
        <v>571</v>
      </c>
      <c r="D62" s="117" t="s">
        <v>13</v>
      </c>
      <c r="E62" s="118">
        <v>96</v>
      </c>
      <c r="F62" s="100"/>
      <c r="G62" s="112">
        <f t="shared" si="3"/>
        <v>0</v>
      </c>
      <c r="H62" s="111"/>
    </row>
    <row r="63" spans="1:8" x14ac:dyDescent="0.2">
      <c r="A63" s="119" t="s">
        <v>466</v>
      </c>
      <c r="B63" s="117" t="s">
        <v>464</v>
      </c>
      <c r="C63" s="120" t="s">
        <v>465</v>
      </c>
      <c r="D63" s="117" t="s">
        <v>13</v>
      </c>
      <c r="E63" s="118">
        <v>80</v>
      </c>
      <c r="F63" s="100"/>
      <c r="G63" s="112">
        <f t="shared" si="3"/>
        <v>0</v>
      </c>
      <c r="H63" s="111"/>
    </row>
    <row r="64" spans="1:8" x14ac:dyDescent="0.2">
      <c r="A64" s="114" t="s">
        <v>467</v>
      </c>
      <c r="B64" s="117" t="s">
        <v>226</v>
      </c>
      <c r="C64" s="116" t="s">
        <v>468</v>
      </c>
      <c r="D64" s="117" t="s">
        <v>226</v>
      </c>
      <c r="E64" s="118" t="s">
        <v>226</v>
      </c>
      <c r="F64" s="99"/>
      <c r="G64" s="110">
        <f>SUM(G65:G74)</f>
        <v>0</v>
      </c>
      <c r="H64" s="111"/>
    </row>
    <row r="65" spans="1:8" x14ac:dyDescent="0.2">
      <c r="A65" s="119" t="s">
        <v>469</v>
      </c>
      <c r="B65" s="117" t="s">
        <v>470</v>
      </c>
      <c r="C65" s="120" t="s">
        <v>471</v>
      </c>
      <c r="D65" s="117" t="s">
        <v>208</v>
      </c>
      <c r="E65" s="118">
        <v>43.08</v>
      </c>
      <c r="F65" s="100"/>
      <c r="G65" s="112">
        <f t="shared" ref="G65:G74" si="4">E65*F65</f>
        <v>0</v>
      </c>
      <c r="H65" s="111"/>
    </row>
    <row r="66" spans="1:8" x14ac:dyDescent="0.2">
      <c r="A66" s="119" t="s">
        <v>472</v>
      </c>
      <c r="B66" s="117" t="s">
        <v>473</v>
      </c>
      <c r="C66" s="120" t="s">
        <v>474</v>
      </c>
      <c r="D66" s="117" t="s">
        <v>208</v>
      </c>
      <c r="E66" s="118">
        <v>170.77</v>
      </c>
      <c r="F66" s="100"/>
      <c r="G66" s="112">
        <f t="shared" si="4"/>
        <v>0</v>
      </c>
      <c r="H66" s="111"/>
    </row>
    <row r="67" spans="1:8" x14ac:dyDescent="0.2">
      <c r="A67" s="119" t="s">
        <v>475</v>
      </c>
      <c r="B67" s="117" t="s">
        <v>572</v>
      </c>
      <c r="C67" s="120" t="s">
        <v>573</v>
      </c>
      <c r="D67" s="117" t="s">
        <v>208</v>
      </c>
      <c r="E67" s="118">
        <v>49.3</v>
      </c>
      <c r="F67" s="100"/>
      <c r="G67" s="112">
        <f t="shared" si="4"/>
        <v>0</v>
      </c>
      <c r="H67" s="111"/>
    </row>
    <row r="68" spans="1:8" ht="24" x14ac:dyDescent="0.2">
      <c r="A68" s="119" t="s">
        <v>477</v>
      </c>
      <c r="B68" s="117" t="s">
        <v>476</v>
      </c>
      <c r="C68" s="120" t="s">
        <v>253</v>
      </c>
      <c r="D68" s="117" t="s">
        <v>169</v>
      </c>
      <c r="E68" s="118">
        <v>3663.76</v>
      </c>
      <c r="F68" s="100"/>
      <c r="G68" s="112">
        <f t="shared" si="4"/>
        <v>0</v>
      </c>
      <c r="H68" s="111"/>
    </row>
    <row r="69" spans="1:8" ht="24" x14ac:dyDescent="0.2">
      <c r="A69" s="119" t="s">
        <v>480</v>
      </c>
      <c r="B69" s="117" t="s">
        <v>574</v>
      </c>
      <c r="C69" s="120" t="s">
        <v>575</v>
      </c>
      <c r="D69" s="117" t="s">
        <v>169</v>
      </c>
      <c r="E69" s="118">
        <v>1295.4000000000001</v>
      </c>
      <c r="F69" s="100"/>
      <c r="G69" s="112">
        <f t="shared" si="4"/>
        <v>0</v>
      </c>
      <c r="H69" s="111"/>
    </row>
    <row r="70" spans="1:8" x14ac:dyDescent="0.2">
      <c r="A70" s="119" t="s">
        <v>483</v>
      </c>
      <c r="B70" s="117" t="s">
        <v>478</v>
      </c>
      <c r="C70" s="120" t="s">
        <v>479</v>
      </c>
      <c r="D70" s="117" t="s">
        <v>169</v>
      </c>
      <c r="E70" s="118">
        <v>78.44</v>
      </c>
      <c r="F70" s="100"/>
      <c r="G70" s="112">
        <f t="shared" si="4"/>
        <v>0</v>
      </c>
      <c r="H70" s="111"/>
    </row>
    <row r="71" spans="1:8" x14ac:dyDescent="0.2">
      <c r="A71" s="119" t="s">
        <v>486</v>
      </c>
      <c r="B71" s="117" t="s">
        <v>484</v>
      </c>
      <c r="C71" s="120" t="s">
        <v>485</v>
      </c>
      <c r="D71" s="117" t="s">
        <v>13</v>
      </c>
      <c r="E71" s="118">
        <v>16</v>
      </c>
      <c r="F71" s="100"/>
      <c r="G71" s="112">
        <f t="shared" si="4"/>
        <v>0</v>
      </c>
      <c r="H71" s="111"/>
    </row>
    <row r="72" spans="1:8" x14ac:dyDescent="0.2">
      <c r="A72" s="119" t="s">
        <v>488</v>
      </c>
      <c r="B72" s="117" t="s">
        <v>487</v>
      </c>
      <c r="C72" s="120" t="s">
        <v>254</v>
      </c>
      <c r="D72" s="117" t="s">
        <v>116</v>
      </c>
      <c r="E72" s="118">
        <v>2.64</v>
      </c>
      <c r="F72" s="100"/>
      <c r="G72" s="112">
        <f t="shared" si="4"/>
        <v>0</v>
      </c>
      <c r="H72" s="111"/>
    </row>
    <row r="73" spans="1:8" x14ac:dyDescent="0.2">
      <c r="A73" s="119" t="s">
        <v>489</v>
      </c>
      <c r="B73" s="117" t="s">
        <v>481</v>
      </c>
      <c r="C73" s="120" t="s">
        <v>482</v>
      </c>
      <c r="D73" s="117" t="s">
        <v>116</v>
      </c>
      <c r="E73" s="118">
        <v>30.29026</v>
      </c>
      <c r="F73" s="100"/>
      <c r="G73" s="112">
        <f t="shared" si="4"/>
        <v>0</v>
      </c>
      <c r="H73" s="111"/>
    </row>
    <row r="74" spans="1:8" x14ac:dyDescent="0.2">
      <c r="A74" s="119" t="s">
        <v>559</v>
      </c>
      <c r="B74" s="117" t="s">
        <v>576</v>
      </c>
      <c r="C74" s="120" t="s">
        <v>577</v>
      </c>
      <c r="D74" s="117" t="s">
        <v>116</v>
      </c>
      <c r="E74" s="118">
        <v>8.6494999999999997</v>
      </c>
      <c r="F74" s="100"/>
      <c r="G74" s="112">
        <f t="shared" si="4"/>
        <v>0</v>
      </c>
      <c r="H74" s="111"/>
    </row>
    <row r="75" spans="1:8" x14ac:dyDescent="0.2">
      <c r="A75" s="114" t="s">
        <v>490</v>
      </c>
      <c r="B75" s="117" t="s">
        <v>226</v>
      </c>
      <c r="C75" s="116" t="s">
        <v>491</v>
      </c>
      <c r="D75" s="117" t="s">
        <v>226</v>
      </c>
      <c r="E75" s="118" t="s">
        <v>226</v>
      </c>
      <c r="F75" s="100"/>
      <c r="G75" s="110">
        <f>SUM(G76:G83)</f>
        <v>0</v>
      </c>
      <c r="H75" s="111"/>
    </row>
    <row r="76" spans="1:8" x14ac:dyDescent="0.2">
      <c r="A76" s="119" t="s">
        <v>492</v>
      </c>
      <c r="B76" s="117" t="s">
        <v>493</v>
      </c>
      <c r="C76" s="120" t="s">
        <v>494</v>
      </c>
      <c r="D76" s="117" t="s">
        <v>208</v>
      </c>
      <c r="E76" s="118">
        <v>24.405000000000001</v>
      </c>
      <c r="F76" s="100"/>
      <c r="G76" s="112">
        <f t="shared" ref="G76:G83" si="5">E76*F76</f>
        <v>0</v>
      </c>
      <c r="H76" s="111"/>
    </row>
    <row r="77" spans="1:8" x14ac:dyDescent="0.2">
      <c r="A77" s="119" t="s">
        <v>495</v>
      </c>
      <c r="B77" s="117" t="s">
        <v>496</v>
      </c>
      <c r="C77" s="120" t="s">
        <v>497</v>
      </c>
      <c r="D77" s="117" t="s">
        <v>208</v>
      </c>
      <c r="E77" s="118">
        <v>24.405000000000001</v>
      </c>
      <c r="F77" s="100"/>
      <c r="G77" s="112">
        <f t="shared" si="5"/>
        <v>0</v>
      </c>
      <c r="H77" s="111"/>
    </row>
    <row r="78" spans="1:8" x14ac:dyDescent="0.2">
      <c r="A78" s="119" t="s">
        <v>498</v>
      </c>
      <c r="B78" s="117" t="s">
        <v>580</v>
      </c>
      <c r="C78" s="120" t="s">
        <v>581</v>
      </c>
      <c r="D78" s="117" t="s">
        <v>208</v>
      </c>
      <c r="E78" s="118">
        <v>48.81</v>
      </c>
      <c r="F78" s="100"/>
      <c r="G78" s="112">
        <f t="shared" si="5"/>
        <v>0</v>
      </c>
      <c r="H78" s="111"/>
    </row>
    <row r="79" spans="1:8" x14ac:dyDescent="0.2">
      <c r="A79" s="119" t="s">
        <v>500</v>
      </c>
      <c r="B79" s="117" t="s">
        <v>582</v>
      </c>
      <c r="C79" s="120" t="s">
        <v>583</v>
      </c>
      <c r="D79" s="117" t="s">
        <v>208</v>
      </c>
      <c r="E79" s="118">
        <v>48.81</v>
      </c>
      <c r="F79" s="100"/>
      <c r="G79" s="112">
        <f t="shared" si="5"/>
        <v>0</v>
      </c>
      <c r="H79" s="111"/>
    </row>
    <row r="80" spans="1:8" x14ac:dyDescent="0.2">
      <c r="A80" s="119" t="s">
        <v>502</v>
      </c>
      <c r="B80" s="117" t="s">
        <v>499</v>
      </c>
      <c r="C80" s="120" t="s">
        <v>237</v>
      </c>
      <c r="D80" s="117" t="s">
        <v>13</v>
      </c>
      <c r="E80" s="118">
        <v>2</v>
      </c>
      <c r="F80" s="100"/>
      <c r="G80" s="112">
        <f t="shared" si="5"/>
        <v>0</v>
      </c>
      <c r="H80" s="111"/>
    </row>
    <row r="81" spans="1:8" x14ac:dyDescent="0.2">
      <c r="A81" s="119" t="s">
        <v>503</v>
      </c>
      <c r="B81" s="117" t="s">
        <v>501</v>
      </c>
      <c r="C81" s="120" t="s">
        <v>252</v>
      </c>
      <c r="D81" s="117" t="s">
        <v>13</v>
      </c>
      <c r="E81" s="118">
        <v>2</v>
      </c>
      <c r="F81" s="100"/>
      <c r="G81" s="112">
        <f t="shared" si="5"/>
        <v>0</v>
      </c>
      <c r="H81" s="111"/>
    </row>
    <row r="82" spans="1:8" x14ac:dyDescent="0.2">
      <c r="A82" s="119" t="s">
        <v>578</v>
      </c>
      <c r="B82" s="117" t="s">
        <v>584</v>
      </c>
      <c r="C82" s="120" t="s">
        <v>585</v>
      </c>
      <c r="D82" s="117" t="s">
        <v>13</v>
      </c>
      <c r="E82" s="118">
        <v>1</v>
      </c>
      <c r="F82" s="100"/>
      <c r="G82" s="112">
        <f t="shared" si="5"/>
        <v>0</v>
      </c>
      <c r="H82" s="111"/>
    </row>
    <row r="83" spans="1:8" x14ac:dyDescent="0.2">
      <c r="A83" s="119" t="s">
        <v>579</v>
      </c>
      <c r="B83" s="117" t="s">
        <v>586</v>
      </c>
      <c r="C83" s="120" t="s">
        <v>587</v>
      </c>
      <c r="D83" s="117" t="s">
        <v>13</v>
      </c>
      <c r="E83" s="118">
        <v>1</v>
      </c>
      <c r="F83" s="100"/>
      <c r="G83" s="112">
        <f t="shared" si="5"/>
        <v>0</v>
      </c>
      <c r="H83" s="111"/>
    </row>
    <row r="84" spans="1:8" ht="12.75" thickBot="1" x14ac:dyDescent="0.25">
      <c r="A84" s="121"/>
      <c r="B84" s="122"/>
      <c r="C84" s="122"/>
      <c r="D84" s="122"/>
      <c r="E84" s="123"/>
      <c r="F84" s="101" t="s">
        <v>523</v>
      </c>
      <c r="G84" s="113">
        <f>G2+G25+G42+G51+G64+G75</f>
        <v>0</v>
      </c>
      <c r="H84" s="111"/>
    </row>
    <row r="85" spans="1:8" x14ac:dyDescent="0.2">
      <c r="A85" s="124"/>
    </row>
    <row r="86" spans="1:8" x14ac:dyDescent="0.2">
      <c r="A86" s="125"/>
      <c r="B86" s="125"/>
      <c r="C86" s="125"/>
      <c r="D86" s="125"/>
      <c r="E86" s="125"/>
      <c r="F86" s="102"/>
    </row>
    <row r="87" spans="1:8" x14ac:dyDescent="0.2">
      <c r="A87" s="181"/>
      <c r="B87" s="181"/>
      <c r="C87" s="127"/>
      <c r="D87" s="128"/>
      <c r="E87" s="127"/>
      <c r="F87" s="103"/>
    </row>
    <row r="88" spans="1:8" x14ac:dyDescent="0.2">
      <c r="A88" s="129"/>
      <c r="B88" s="129"/>
      <c r="C88" s="130"/>
      <c r="D88" s="131"/>
      <c r="E88" s="132"/>
      <c r="F88" s="104"/>
    </row>
    <row r="89" spans="1:8" x14ac:dyDescent="0.2">
      <c r="A89" s="129"/>
      <c r="B89" s="129"/>
      <c r="C89" s="130"/>
      <c r="D89" s="132"/>
      <c r="E89" s="133"/>
      <c r="F89" s="104"/>
    </row>
    <row r="90" spans="1:8" x14ac:dyDescent="0.2">
      <c r="A90" s="134"/>
      <c r="B90" s="134"/>
      <c r="C90" s="134"/>
      <c r="D90" s="134"/>
      <c r="E90" s="134"/>
      <c r="F90" s="104"/>
    </row>
    <row r="91" spans="1:8" x14ac:dyDescent="0.2">
      <c r="A91" s="134"/>
      <c r="B91" s="132"/>
    </row>
    <row r="92" spans="1:8" x14ac:dyDescent="0.2">
      <c r="A92" s="125"/>
      <c r="B92" s="125"/>
      <c r="C92" s="125"/>
      <c r="D92" s="125"/>
      <c r="E92" s="125"/>
      <c r="F92" s="102"/>
    </row>
    <row r="93" spans="1:8" x14ac:dyDescent="0.2">
      <c r="A93" s="126"/>
      <c r="B93" s="126"/>
      <c r="C93" s="127"/>
      <c r="D93" s="126"/>
      <c r="E93" s="126"/>
      <c r="F93" s="105"/>
    </row>
    <row r="94" spans="1:8" x14ac:dyDescent="0.2">
      <c r="A94" s="129"/>
      <c r="B94" s="129"/>
      <c r="C94" s="130"/>
      <c r="D94" s="131"/>
      <c r="E94" s="132"/>
      <c r="F94" s="104"/>
    </row>
    <row r="95" spans="1:8" x14ac:dyDescent="0.2">
      <c r="A95" s="129"/>
      <c r="B95" s="129"/>
      <c r="C95" s="130"/>
      <c r="D95" s="131"/>
      <c r="E95" s="132"/>
      <c r="F95" s="104"/>
    </row>
    <row r="96" spans="1:8" x14ac:dyDescent="0.2">
      <c r="A96" s="134"/>
      <c r="B96" s="134"/>
      <c r="C96" s="134"/>
      <c r="D96" s="134"/>
      <c r="E96" s="134"/>
      <c r="F96" s="104"/>
    </row>
    <row r="97" spans="1:6" x14ac:dyDescent="0.2">
      <c r="A97" s="126"/>
      <c r="B97" s="133"/>
      <c r="C97" s="135"/>
      <c r="D97" s="136"/>
      <c r="E97" s="133"/>
      <c r="F97" s="104"/>
    </row>
    <row r="98" spans="1:6" x14ac:dyDescent="0.2">
      <c r="A98" s="137"/>
      <c r="B98" s="132"/>
      <c r="C98" s="135"/>
      <c r="D98" s="132"/>
      <c r="E98" s="138"/>
      <c r="F98" s="104"/>
    </row>
    <row r="99" spans="1:6" x14ac:dyDescent="0.2">
      <c r="A99" s="137"/>
      <c r="B99" s="132"/>
      <c r="C99" s="135"/>
      <c r="D99" s="132"/>
      <c r="E99" s="132"/>
      <c r="F99" s="104"/>
    </row>
    <row r="100" spans="1:6" x14ac:dyDescent="0.2">
      <c r="A100" s="137"/>
      <c r="B100" s="132"/>
      <c r="C100" s="135"/>
      <c r="D100" s="130"/>
      <c r="E100" s="132"/>
      <c r="F100" s="106"/>
    </row>
    <row r="101" spans="1:6" x14ac:dyDescent="0.2">
      <c r="A101" s="137"/>
      <c r="B101" s="132"/>
      <c r="C101" s="135"/>
      <c r="D101" s="132"/>
      <c r="E101" s="132"/>
      <c r="F101" s="106"/>
    </row>
    <row r="102" spans="1:6" x14ac:dyDescent="0.2">
      <c r="A102" s="137"/>
      <c r="B102" s="132"/>
      <c r="C102" s="132"/>
      <c r="D102" s="132"/>
      <c r="E102" s="132"/>
      <c r="F102" s="104"/>
    </row>
    <row r="103" spans="1:6" x14ac:dyDescent="0.2">
      <c r="A103" s="139"/>
      <c r="B103" s="132"/>
      <c r="C103" s="132"/>
      <c r="D103" s="132"/>
      <c r="E103" s="132"/>
      <c r="F103" s="104"/>
    </row>
    <row r="104" spans="1:6" x14ac:dyDescent="0.2">
      <c r="A104" s="137"/>
      <c r="B104" s="132"/>
      <c r="C104" s="132"/>
      <c r="D104" s="132"/>
      <c r="E104" s="132"/>
      <c r="F104" s="104"/>
    </row>
    <row r="105" spans="1:6" x14ac:dyDescent="0.2">
      <c r="A105" s="137"/>
      <c r="B105" s="132"/>
      <c r="C105" s="132"/>
      <c r="D105" s="132"/>
      <c r="E105" s="132"/>
      <c r="F105" s="104"/>
    </row>
    <row r="106" spans="1:6" x14ac:dyDescent="0.2">
      <c r="A106" s="140"/>
      <c r="B106" s="132"/>
      <c r="C106" s="132"/>
      <c r="D106" s="132"/>
      <c r="E106" s="132"/>
    </row>
    <row r="107" spans="1:6" x14ac:dyDescent="0.2">
      <c r="A107" s="141"/>
      <c r="B107" s="132"/>
      <c r="C107" s="139"/>
      <c r="D107" s="127"/>
      <c r="E107" s="136"/>
      <c r="F107" s="107"/>
    </row>
    <row r="108" spans="1:6" x14ac:dyDescent="0.2">
      <c r="C108" s="139"/>
      <c r="D108" s="142"/>
      <c r="E108" s="142"/>
      <c r="F108" s="107"/>
    </row>
  </sheetData>
  <sheetProtection algorithmName="SHA-512" hashValue="26mIRIUmdkW6YO86SVT7Pr080PTzfxkBvGiFqUrYZIxbY/JvfV8naT8Tc1PliTF2kHCCFEo0WlSns8Q+D53LOQ==" saltValue="gP1rYZq36n8u+RtB/tXdRg==" spinCount="100000" sheet="1" formatCells="0" formatColumns="0" formatRows="0" insertColumns="0" insertRows="0" insertHyperlinks="0" deleteColumns="0" deleteRows="0" sort="0" autoFilter="0" pivotTables="0"/>
  <mergeCells count="1">
    <mergeCell ref="A87:B87"/>
  </mergeCells>
  <phoneticPr fontId="22" type="noConversion"/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tabSelected="1" view="pageBreakPreview" zoomScaleNormal="100" zoomScaleSheetLayoutView="100" workbookViewId="0">
      <selection activeCell="E34" sqref="E34"/>
    </sheetView>
  </sheetViews>
  <sheetFormatPr baseColWidth="10" defaultColWidth="8.85546875" defaultRowHeight="12" x14ac:dyDescent="0.25"/>
  <cols>
    <col min="1" max="1" width="6.28515625" style="146" customWidth="1"/>
    <col min="2" max="2" width="8.85546875" style="146" customWidth="1"/>
    <col min="3" max="3" width="75.7109375" style="146" customWidth="1"/>
    <col min="4" max="4" width="7.140625" style="146" customWidth="1"/>
    <col min="5" max="5" width="10.85546875" style="146" customWidth="1"/>
    <col min="6" max="6" width="10" style="143" customWidth="1"/>
    <col min="7" max="7" width="13.28515625" style="146" customWidth="1"/>
    <col min="8" max="16384" width="8.85546875" style="146"/>
  </cols>
  <sheetData>
    <row r="1" spans="1:7" x14ac:dyDescent="0.25">
      <c r="A1" s="108" t="s">
        <v>178</v>
      </c>
      <c r="B1" s="108" t="s">
        <v>227</v>
      </c>
      <c r="C1" s="108" t="s">
        <v>228</v>
      </c>
      <c r="D1" s="108" t="s">
        <v>229</v>
      </c>
      <c r="E1" s="108" t="s">
        <v>15</v>
      </c>
      <c r="F1" s="97" t="s">
        <v>352</v>
      </c>
      <c r="G1" s="108" t="s">
        <v>353</v>
      </c>
    </row>
    <row r="2" spans="1:7" x14ac:dyDescent="0.25">
      <c r="A2" s="149">
        <v>1</v>
      </c>
      <c r="B2" s="150" t="s">
        <v>588</v>
      </c>
      <c r="C2" s="151" t="s">
        <v>519</v>
      </c>
      <c r="D2" s="152" t="s">
        <v>116</v>
      </c>
      <c r="E2" s="147">
        <v>10</v>
      </c>
      <c r="F2" s="144"/>
      <c r="G2" s="147">
        <f>E2*F2</f>
        <v>0</v>
      </c>
    </row>
    <row r="3" spans="1:7" x14ac:dyDescent="0.25">
      <c r="A3" s="149">
        <v>2</v>
      </c>
      <c r="B3" s="150" t="s">
        <v>589</v>
      </c>
      <c r="C3" s="151" t="s">
        <v>505</v>
      </c>
      <c r="D3" s="152" t="s">
        <v>13</v>
      </c>
      <c r="E3" s="147">
        <v>1</v>
      </c>
      <c r="F3" s="144"/>
      <c r="G3" s="147">
        <f t="shared" ref="G3:G20" si="0">E3*F3</f>
        <v>0</v>
      </c>
    </row>
    <row r="4" spans="1:7" x14ac:dyDescent="0.25">
      <c r="A4" s="149">
        <v>3</v>
      </c>
      <c r="B4" s="150" t="s">
        <v>590</v>
      </c>
      <c r="C4" s="151" t="s">
        <v>504</v>
      </c>
      <c r="D4" s="152" t="s">
        <v>169</v>
      </c>
      <c r="E4" s="147">
        <v>5</v>
      </c>
      <c r="F4" s="144"/>
      <c r="G4" s="147">
        <f t="shared" si="0"/>
        <v>0</v>
      </c>
    </row>
    <row r="5" spans="1:7" x14ac:dyDescent="0.25">
      <c r="A5" s="149">
        <v>4</v>
      </c>
      <c r="B5" s="150" t="s">
        <v>591</v>
      </c>
      <c r="C5" s="151" t="s">
        <v>516</v>
      </c>
      <c r="D5" s="152" t="s">
        <v>13</v>
      </c>
      <c r="E5" s="147">
        <v>19</v>
      </c>
      <c r="F5" s="144"/>
      <c r="G5" s="147">
        <f t="shared" si="0"/>
        <v>0</v>
      </c>
    </row>
    <row r="6" spans="1:7" x14ac:dyDescent="0.25">
      <c r="A6" s="149">
        <v>5</v>
      </c>
      <c r="B6" s="150" t="s">
        <v>592</v>
      </c>
      <c r="C6" s="151" t="s">
        <v>518</v>
      </c>
      <c r="D6" s="152" t="s">
        <v>13</v>
      </c>
      <c r="E6" s="147">
        <v>12</v>
      </c>
      <c r="F6" s="144"/>
      <c r="G6" s="147">
        <f t="shared" si="0"/>
        <v>0</v>
      </c>
    </row>
    <row r="7" spans="1:7" x14ac:dyDescent="0.25">
      <c r="A7" s="149">
        <v>6</v>
      </c>
      <c r="B7" s="150" t="s">
        <v>593</v>
      </c>
      <c r="C7" s="151" t="s">
        <v>512</v>
      </c>
      <c r="D7" s="152" t="s">
        <v>13</v>
      </c>
      <c r="E7" s="147">
        <v>12</v>
      </c>
      <c r="F7" s="144"/>
      <c r="G7" s="147">
        <f t="shared" si="0"/>
        <v>0</v>
      </c>
    </row>
    <row r="8" spans="1:7" x14ac:dyDescent="0.25">
      <c r="A8" s="149">
        <v>7</v>
      </c>
      <c r="B8" s="150" t="s">
        <v>594</v>
      </c>
      <c r="C8" s="151" t="s">
        <v>513</v>
      </c>
      <c r="D8" s="152" t="s">
        <v>8</v>
      </c>
      <c r="E8" s="147">
        <v>600</v>
      </c>
      <c r="F8" s="144"/>
      <c r="G8" s="147">
        <f t="shared" si="0"/>
        <v>0</v>
      </c>
    </row>
    <row r="9" spans="1:7" x14ac:dyDescent="0.25">
      <c r="A9" s="149">
        <v>8</v>
      </c>
      <c r="B9" s="150" t="s">
        <v>595</v>
      </c>
      <c r="C9" s="151" t="s">
        <v>511</v>
      </c>
      <c r="D9" s="152" t="s">
        <v>13</v>
      </c>
      <c r="E9" s="147">
        <v>4</v>
      </c>
      <c r="F9" s="144"/>
      <c r="G9" s="147">
        <f t="shared" si="0"/>
        <v>0</v>
      </c>
    </row>
    <row r="10" spans="1:7" ht="24" x14ac:dyDescent="0.25">
      <c r="A10" s="149">
        <v>9</v>
      </c>
      <c r="B10" s="150" t="s">
        <v>596</v>
      </c>
      <c r="C10" s="151" t="s">
        <v>520</v>
      </c>
      <c r="D10" s="152" t="s">
        <v>13</v>
      </c>
      <c r="E10" s="147">
        <v>1</v>
      </c>
      <c r="F10" s="144"/>
      <c r="G10" s="147">
        <f t="shared" si="0"/>
        <v>0</v>
      </c>
    </row>
    <row r="11" spans="1:7" ht="24" x14ac:dyDescent="0.25">
      <c r="A11" s="149">
        <v>10</v>
      </c>
      <c r="B11" s="150" t="s">
        <v>597</v>
      </c>
      <c r="C11" s="151" t="s">
        <v>521</v>
      </c>
      <c r="D11" s="152" t="s">
        <v>13</v>
      </c>
      <c r="E11" s="147">
        <v>1</v>
      </c>
      <c r="F11" s="144"/>
      <c r="G11" s="147">
        <f t="shared" si="0"/>
        <v>0</v>
      </c>
    </row>
    <row r="12" spans="1:7" x14ac:dyDescent="0.25">
      <c r="A12" s="149">
        <v>11</v>
      </c>
      <c r="B12" s="150" t="s">
        <v>598</v>
      </c>
      <c r="C12" s="151" t="s">
        <v>507</v>
      </c>
      <c r="D12" s="152" t="s">
        <v>13</v>
      </c>
      <c r="E12" s="147">
        <v>2</v>
      </c>
      <c r="F12" s="144"/>
      <c r="G12" s="147">
        <f t="shared" si="0"/>
        <v>0</v>
      </c>
    </row>
    <row r="13" spans="1:7" x14ac:dyDescent="0.25">
      <c r="A13" s="149">
        <v>12</v>
      </c>
      <c r="B13" s="150" t="s">
        <v>599</v>
      </c>
      <c r="C13" s="151" t="s">
        <v>515</v>
      </c>
      <c r="D13" s="152" t="s">
        <v>13</v>
      </c>
      <c r="E13" s="147">
        <v>300</v>
      </c>
      <c r="F13" s="144"/>
      <c r="G13" s="147">
        <f t="shared" si="0"/>
        <v>0</v>
      </c>
    </row>
    <row r="14" spans="1:7" x14ac:dyDescent="0.25">
      <c r="A14" s="149">
        <v>13</v>
      </c>
      <c r="B14" s="150" t="s">
        <v>600</v>
      </c>
      <c r="C14" s="151" t="s">
        <v>517</v>
      </c>
      <c r="D14" s="152" t="s">
        <v>13</v>
      </c>
      <c r="E14" s="147">
        <v>35</v>
      </c>
      <c r="F14" s="144"/>
      <c r="G14" s="147">
        <f t="shared" si="0"/>
        <v>0</v>
      </c>
    </row>
    <row r="15" spans="1:7" x14ac:dyDescent="0.25">
      <c r="A15" s="149">
        <v>14</v>
      </c>
      <c r="B15" s="150" t="s">
        <v>601</v>
      </c>
      <c r="C15" s="151" t="s">
        <v>514</v>
      </c>
      <c r="D15" s="152" t="s">
        <v>13</v>
      </c>
      <c r="E15" s="147">
        <v>1</v>
      </c>
      <c r="F15" s="144"/>
      <c r="G15" s="147">
        <f t="shared" si="0"/>
        <v>0</v>
      </c>
    </row>
    <row r="16" spans="1:7" x14ac:dyDescent="0.25">
      <c r="A16" s="149">
        <v>15</v>
      </c>
      <c r="B16" s="150" t="s">
        <v>602</v>
      </c>
      <c r="C16" s="151" t="s">
        <v>522</v>
      </c>
      <c r="D16" s="152" t="s">
        <v>13</v>
      </c>
      <c r="E16" s="147">
        <v>8</v>
      </c>
      <c r="F16" s="144"/>
      <c r="G16" s="147">
        <f t="shared" si="0"/>
        <v>0</v>
      </c>
    </row>
    <row r="17" spans="1:7" x14ac:dyDescent="0.25">
      <c r="A17" s="149">
        <v>16</v>
      </c>
      <c r="B17" s="150" t="s">
        <v>603</v>
      </c>
      <c r="C17" s="151" t="s">
        <v>509</v>
      </c>
      <c r="D17" s="152" t="s">
        <v>13</v>
      </c>
      <c r="E17" s="147">
        <v>3</v>
      </c>
      <c r="F17" s="144"/>
      <c r="G17" s="147">
        <f t="shared" si="0"/>
        <v>0</v>
      </c>
    </row>
    <row r="18" spans="1:7" x14ac:dyDescent="0.25">
      <c r="A18" s="149">
        <v>17</v>
      </c>
      <c r="B18" s="150" t="s">
        <v>604</v>
      </c>
      <c r="C18" s="151" t="s">
        <v>508</v>
      </c>
      <c r="D18" s="152" t="s">
        <v>13</v>
      </c>
      <c r="E18" s="147">
        <v>3</v>
      </c>
      <c r="F18" s="144"/>
      <c r="G18" s="147">
        <f t="shared" si="0"/>
        <v>0</v>
      </c>
    </row>
    <row r="19" spans="1:7" x14ac:dyDescent="0.25">
      <c r="A19" s="149">
        <v>18</v>
      </c>
      <c r="B19" s="150" t="s">
        <v>605</v>
      </c>
      <c r="C19" s="151" t="s">
        <v>506</v>
      </c>
      <c r="D19" s="152" t="s">
        <v>13</v>
      </c>
      <c r="E19" s="147">
        <v>2</v>
      </c>
      <c r="F19" s="144"/>
      <c r="G19" s="147">
        <f t="shared" si="0"/>
        <v>0</v>
      </c>
    </row>
    <row r="20" spans="1:7" x14ac:dyDescent="0.25">
      <c r="A20" s="149">
        <v>19</v>
      </c>
      <c r="B20" s="150" t="s">
        <v>606</v>
      </c>
      <c r="C20" s="151" t="s">
        <v>510</v>
      </c>
      <c r="D20" s="152" t="s">
        <v>13</v>
      </c>
      <c r="E20" s="147">
        <v>10</v>
      </c>
      <c r="F20" s="144"/>
      <c r="G20" s="147">
        <f t="shared" si="0"/>
        <v>0</v>
      </c>
    </row>
    <row r="21" spans="1:7" ht="12" customHeight="1" x14ac:dyDescent="0.25">
      <c r="A21" s="153"/>
      <c r="B21" s="154"/>
      <c r="C21" s="154"/>
      <c r="D21" s="154"/>
      <c r="E21" s="154"/>
      <c r="F21" s="145" t="s">
        <v>523</v>
      </c>
      <c r="G21" s="148">
        <f>SUM(G2:G20)</f>
        <v>0</v>
      </c>
    </row>
  </sheetData>
  <sheetProtection algorithmName="SHA-512" hashValue="DBNsbCKfbpMhvXkF99XKb6RGw5lVbQIXVmXKrR8hHlG1+MZnL4Mx33R8t4AHFPYiYRjKpS88p8Ap1GcLzbxLKQ==" saltValue="Xmyf/dTqECnkNYFXrUyoj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H337"/>
  <sheetViews>
    <sheetView view="pageBreakPreview" zoomScaleNormal="90" zoomScaleSheetLayoutView="100" workbookViewId="0">
      <selection activeCell="E34" sqref="E34"/>
    </sheetView>
  </sheetViews>
  <sheetFormatPr baseColWidth="10" defaultColWidth="19.85546875" defaultRowHeight="12" x14ac:dyDescent="0.25"/>
  <cols>
    <col min="1" max="1" width="18.5703125" style="161" bestFit="1" customWidth="1"/>
    <col min="2" max="2" width="14.7109375" style="159" customWidth="1"/>
    <col min="3" max="3" width="111.140625" style="162" customWidth="1"/>
    <col min="4" max="4" width="9.85546875" style="159" customWidth="1"/>
    <col min="5" max="5" width="10.28515625" style="159" customWidth="1"/>
    <col min="6" max="6" width="11.28515625" style="159" customWidth="1"/>
    <col min="7" max="7" width="14.42578125" style="159" customWidth="1"/>
    <col min="8" max="8" width="17.85546875" style="159" customWidth="1"/>
    <col min="9" max="16384" width="19.85546875" style="159"/>
  </cols>
  <sheetData>
    <row r="1" spans="1:8" ht="24" x14ac:dyDescent="0.25">
      <c r="A1" s="157" t="s">
        <v>170</v>
      </c>
      <c r="B1" s="12" t="s">
        <v>171</v>
      </c>
      <c r="C1" s="12" t="s">
        <v>172</v>
      </c>
      <c r="D1" s="158" t="s">
        <v>3</v>
      </c>
      <c r="E1" s="158" t="s">
        <v>21</v>
      </c>
      <c r="F1" s="158" t="s">
        <v>129</v>
      </c>
      <c r="G1" s="12" t="s">
        <v>525</v>
      </c>
      <c r="H1" s="12" t="s">
        <v>173</v>
      </c>
    </row>
    <row r="2" spans="1:8" x14ac:dyDescent="0.25">
      <c r="A2" s="13" t="s">
        <v>651</v>
      </c>
      <c r="B2" s="160">
        <v>1013142</v>
      </c>
      <c r="C2" s="14" t="s">
        <v>627</v>
      </c>
      <c r="D2" s="160" t="str">
        <f>VLOOKUP(B2,MATERIALES!$A$2:$C$118,3,0)</f>
        <v>m</v>
      </c>
      <c r="E2" s="160">
        <v>1</v>
      </c>
      <c r="F2" s="15">
        <f>VLOOKUP(B2,MATERIALES!$A$2:$D$118,4,0)</f>
        <v>0</v>
      </c>
      <c r="G2" s="15">
        <f t="shared" ref="G2:G11" si="0">E2*F2</f>
        <v>0</v>
      </c>
      <c r="H2" s="15">
        <f>G2</f>
        <v>0</v>
      </c>
    </row>
    <row r="3" spans="1:8" x14ac:dyDescent="0.25">
      <c r="A3" s="13" t="s">
        <v>652</v>
      </c>
      <c r="B3" s="160">
        <v>1013144</v>
      </c>
      <c r="C3" s="14" t="s">
        <v>628</v>
      </c>
      <c r="D3" s="160" t="str">
        <f>VLOOKUP(B3,MATERIALES!$A$2:$C$118,3,0)</f>
        <v>m</v>
      </c>
      <c r="E3" s="160">
        <v>1</v>
      </c>
      <c r="F3" s="15">
        <f>VLOOKUP(B3,MATERIALES!$A$2:$D$118,4,0)</f>
        <v>0</v>
      </c>
      <c r="G3" s="15">
        <f t="shared" si="0"/>
        <v>0</v>
      </c>
      <c r="H3" s="15">
        <f>G3</f>
        <v>0</v>
      </c>
    </row>
    <row r="4" spans="1:8" x14ac:dyDescent="0.25">
      <c r="A4" s="13" t="s">
        <v>132</v>
      </c>
      <c r="B4" s="160">
        <v>1102237</v>
      </c>
      <c r="C4" s="14" t="s">
        <v>283</v>
      </c>
      <c r="D4" s="160" t="str">
        <f>VLOOKUP(B4,MATERIALES!$A$2:$C$118,3,0)</f>
        <v>m</v>
      </c>
      <c r="E4" s="160">
        <v>1</v>
      </c>
      <c r="F4" s="15">
        <f>VLOOKUP(B4,MATERIALES!$A$2:$D$118,4,0)</f>
        <v>0</v>
      </c>
      <c r="G4" s="15">
        <f t="shared" si="0"/>
        <v>0</v>
      </c>
      <c r="H4" s="15">
        <f>SUM(G4)</f>
        <v>0</v>
      </c>
    </row>
    <row r="5" spans="1:8" x14ac:dyDescent="0.25">
      <c r="A5" s="13" t="s">
        <v>653</v>
      </c>
      <c r="B5" s="160">
        <v>1103641</v>
      </c>
      <c r="C5" s="14" t="s">
        <v>610</v>
      </c>
      <c r="D5" s="160" t="str">
        <f>VLOOKUP(B5,MATERIALES!$A$2:$C$118,3,0)</f>
        <v>m</v>
      </c>
      <c r="E5" s="160">
        <v>1</v>
      </c>
      <c r="F5" s="15">
        <f>VLOOKUP(B5,MATERIALES!$A$2:$D$118,4,0)</f>
        <v>0</v>
      </c>
      <c r="G5" s="15">
        <f t="shared" si="0"/>
        <v>0</v>
      </c>
      <c r="H5" s="15">
        <f>G5</f>
        <v>0</v>
      </c>
    </row>
    <row r="6" spans="1:8" x14ac:dyDescent="0.25">
      <c r="A6" s="13" t="s">
        <v>219</v>
      </c>
      <c r="B6" s="160">
        <v>1103743</v>
      </c>
      <c r="C6" s="14" t="s">
        <v>284</v>
      </c>
      <c r="D6" s="160" t="str">
        <f>VLOOKUP(B6,MATERIALES!$A$2:$C$118,3,0)</f>
        <v>m</v>
      </c>
      <c r="E6" s="160">
        <v>1</v>
      </c>
      <c r="F6" s="15">
        <f>VLOOKUP(B6,MATERIALES!$A$2:$D$118,4,0)</f>
        <v>0</v>
      </c>
      <c r="G6" s="15">
        <f t="shared" si="0"/>
        <v>0</v>
      </c>
      <c r="H6" s="15">
        <f>G6</f>
        <v>0</v>
      </c>
    </row>
    <row r="7" spans="1:8" x14ac:dyDescent="0.25">
      <c r="A7" s="13" t="s">
        <v>654</v>
      </c>
      <c r="B7" s="160">
        <v>1402575</v>
      </c>
      <c r="C7" s="14" t="s">
        <v>607</v>
      </c>
      <c r="D7" s="160" t="str">
        <f>VLOOKUP(B7,MATERIALES!$A$2:$C$118,3,0)</f>
        <v>m</v>
      </c>
      <c r="E7" s="160">
        <v>1</v>
      </c>
      <c r="F7" s="41">
        <f>VLOOKUP(B7,MATERIALES!$A$2:$D$118,4,0)</f>
        <v>0</v>
      </c>
      <c r="G7" s="41">
        <f t="shared" si="0"/>
        <v>0</v>
      </c>
      <c r="H7" s="15">
        <f>G7+(G8/2155+G9/2155+G10/2155+G11/2155)</f>
        <v>0</v>
      </c>
    </row>
    <row r="8" spans="1:8" x14ac:dyDescent="0.25">
      <c r="A8" s="13"/>
      <c r="B8" s="160">
        <v>11782613</v>
      </c>
      <c r="C8" s="14" t="s">
        <v>608</v>
      </c>
      <c r="D8" s="160" t="str">
        <f>VLOOKUP(B8,MATERIALES!$A$2:$C$118,3,0)</f>
        <v>u</v>
      </c>
      <c r="E8" s="160">
        <v>4</v>
      </c>
      <c r="F8" s="15">
        <f>VLOOKUP(B8,MATERIALES!$A$2:$D$118,4,0)</f>
        <v>0</v>
      </c>
      <c r="G8" s="15">
        <f t="shared" si="0"/>
        <v>0</v>
      </c>
      <c r="H8" s="15"/>
    </row>
    <row r="9" spans="1:8" x14ac:dyDescent="0.25">
      <c r="A9" s="13"/>
      <c r="B9" s="160">
        <v>11751218</v>
      </c>
      <c r="C9" s="14" t="s">
        <v>271</v>
      </c>
      <c r="D9" s="160" t="str">
        <f>VLOOKUP(B9,MATERIALES!$A$2:$C$118,3,0)</f>
        <v>u</v>
      </c>
      <c r="E9" s="160">
        <v>8</v>
      </c>
      <c r="F9" s="15">
        <f>VLOOKUP(B9,MATERIALES!$A$2:$D$118,4,0)</f>
        <v>0</v>
      </c>
      <c r="G9" s="15">
        <f t="shared" si="0"/>
        <v>0</v>
      </c>
      <c r="H9" s="15"/>
    </row>
    <row r="10" spans="1:8" x14ac:dyDescent="0.25">
      <c r="A10" s="13"/>
      <c r="B10" s="160">
        <v>11752019</v>
      </c>
      <c r="C10" s="14" t="s">
        <v>609</v>
      </c>
      <c r="D10" s="160" t="str">
        <f>VLOOKUP(B10,MATERIALES!$A$2:$C$118,3,0)</f>
        <v>u</v>
      </c>
      <c r="E10" s="160">
        <v>4</v>
      </c>
      <c r="F10" s="15">
        <f>VLOOKUP(B10,MATERIALES!$A$2:$D$118,4,0)</f>
        <v>0</v>
      </c>
      <c r="G10" s="15">
        <f t="shared" si="0"/>
        <v>0</v>
      </c>
      <c r="H10" s="15"/>
    </row>
    <row r="11" spans="1:8" x14ac:dyDescent="0.25">
      <c r="A11" s="13"/>
      <c r="B11" s="160">
        <v>11752319</v>
      </c>
      <c r="C11" s="14" t="s">
        <v>270</v>
      </c>
      <c r="D11" s="160" t="str">
        <f>VLOOKUP(B11,MATERIALES!$A$2:$C$118,3,0)</f>
        <v>u</v>
      </c>
      <c r="E11" s="160">
        <v>28</v>
      </c>
      <c r="F11" s="15">
        <f>VLOOKUP(B11,MATERIALES!$A$2:$D$118,4,0)</f>
        <v>0</v>
      </c>
      <c r="G11" s="15">
        <f t="shared" si="0"/>
        <v>0</v>
      </c>
      <c r="H11" s="15"/>
    </row>
    <row r="12" spans="1:8" ht="24" x14ac:dyDescent="0.25">
      <c r="A12" s="13" t="s">
        <v>128</v>
      </c>
      <c r="B12" s="160">
        <v>1104335</v>
      </c>
      <c r="C12" s="14" t="s">
        <v>285</v>
      </c>
      <c r="D12" s="160" t="str">
        <f>VLOOKUP(B12,MATERIALES!$A$2:$C$118,3,0)</f>
        <v>m</v>
      </c>
      <c r="E12" s="160">
        <v>1</v>
      </c>
      <c r="F12" s="15">
        <f>VLOOKUP(B12,MATERIALES!$A$2:$D$118,4,0)</f>
        <v>0</v>
      </c>
      <c r="G12" s="15">
        <f t="shared" ref="G12:G55" si="1">E12*F12</f>
        <v>0</v>
      </c>
      <c r="H12" s="15">
        <f>SUM(G12)</f>
        <v>0</v>
      </c>
    </row>
    <row r="13" spans="1:8" x14ac:dyDescent="0.25">
      <c r="A13" s="13" t="s">
        <v>268</v>
      </c>
      <c r="B13" s="160">
        <v>4750935</v>
      </c>
      <c r="C13" s="14" t="s">
        <v>275</v>
      </c>
      <c r="D13" s="160" t="str">
        <f>VLOOKUP(B13,MATERIALES!$A$2:$C$118,3,0)</f>
        <v>u</v>
      </c>
      <c r="E13" s="160">
        <v>6</v>
      </c>
      <c r="F13" s="15">
        <f>VLOOKUP(B13,MATERIALES!$A$2:$D$118,4,0)</f>
        <v>0</v>
      </c>
      <c r="G13" s="15">
        <f t="shared" si="1"/>
        <v>0</v>
      </c>
      <c r="H13" s="15">
        <f>SUM(G13:G17)</f>
        <v>0</v>
      </c>
    </row>
    <row r="14" spans="1:8" x14ac:dyDescent="0.25">
      <c r="A14" s="13"/>
      <c r="B14" s="160">
        <v>2056207</v>
      </c>
      <c r="C14" s="14" t="s">
        <v>286</v>
      </c>
      <c r="D14" s="160" t="str">
        <f>VLOOKUP(B14,MATERIALES!$A$2:$C$118,3,0)</f>
        <v>u</v>
      </c>
      <c r="E14" s="160">
        <v>3</v>
      </c>
      <c r="F14" s="15">
        <f>VLOOKUP(B14,MATERIALES!$A$2:$D$118,4,0)</f>
        <v>0</v>
      </c>
      <c r="G14" s="15">
        <f t="shared" si="1"/>
        <v>0</v>
      </c>
      <c r="H14" s="15"/>
    </row>
    <row r="15" spans="1:8" x14ac:dyDescent="0.25">
      <c r="A15" s="13"/>
      <c r="B15" s="160">
        <v>2862222</v>
      </c>
      <c r="C15" s="14" t="s">
        <v>287</v>
      </c>
      <c r="D15" s="160" t="str">
        <f>VLOOKUP(B15,MATERIALES!$A$2:$C$118,3,0)</f>
        <v>u</v>
      </c>
      <c r="E15" s="160">
        <v>1</v>
      </c>
      <c r="F15" s="15">
        <f>VLOOKUP(B15,MATERIALES!$A$2:$D$118,4,0)</f>
        <v>0</v>
      </c>
      <c r="G15" s="15">
        <f t="shared" si="1"/>
        <v>0</v>
      </c>
      <c r="H15" s="15"/>
    </row>
    <row r="16" spans="1:8" x14ac:dyDescent="0.25">
      <c r="A16" s="13"/>
      <c r="B16" s="160">
        <v>2820133</v>
      </c>
      <c r="C16" s="14" t="s">
        <v>288</v>
      </c>
      <c r="D16" s="160" t="str">
        <f>VLOOKUP(B16,MATERIALES!$A$2:$C$118,3,0)</f>
        <v>u</v>
      </c>
      <c r="E16" s="160">
        <v>1</v>
      </c>
      <c r="F16" s="15">
        <f>VLOOKUP(B16,MATERIALES!$A$2:$D$118,4,0)</f>
        <v>0</v>
      </c>
      <c r="G16" s="15">
        <f t="shared" si="1"/>
        <v>0</v>
      </c>
      <c r="H16" s="15"/>
    </row>
    <row r="17" spans="1:8" x14ac:dyDescent="0.25">
      <c r="A17" s="13"/>
      <c r="B17" s="160">
        <v>1102039</v>
      </c>
      <c r="C17" s="14" t="s">
        <v>289</v>
      </c>
      <c r="D17" s="160" t="str">
        <f>VLOOKUP(B17,MATERIALES!$A$2:$C$118,3,0)</f>
        <v>m</v>
      </c>
      <c r="E17" s="160">
        <v>3</v>
      </c>
      <c r="F17" s="15">
        <f>VLOOKUP(B17,MATERIALES!$A$2:$D$118,4,0)</f>
        <v>0</v>
      </c>
      <c r="G17" s="15">
        <f t="shared" si="1"/>
        <v>0</v>
      </c>
      <c r="H17" s="15"/>
    </row>
    <row r="18" spans="1:8" x14ac:dyDescent="0.25">
      <c r="A18" s="13" t="s">
        <v>130</v>
      </c>
      <c r="B18" s="160">
        <v>4750935</v>
      </c>
      <c r="C18" s="14" t="s">
        <v>275</v>
      </c>
      <c r="D18" s="160" t="str">
        <f>VLOOKUP(B18,MATERIALES!$A$2:$C$118,3,0)</f>
        <v>u</v>
      </c>
      <c r="E18" s="160">
        <v>6</v>
      </c>
      <c r="F18" s="15">
        <f>VLOOKUP(B18,MATERIALES!$A$2:$D$118,4,0)</f>
        <v>0</v>
      </c>
      <c r="G18" s="15">
        <f t="shared" si="1"/>
        <v>0</v>
      </c>
      <c r="H18" s="15">
        <f>SUM(G18:G22)</f>
        <v>0</v>
      </c>
    </row>
    <row r="19" spans="1:8" x14ac:dyDescent="0.25">
      <c r="A19" s="13"/>
      <c r="B19" s="160">
        <v>2056207</v>
      </c>
      <c r="C19" s="14" t="s">
        <v>286</v>
      </c>
      <c r="D19" s="160" t="str">
        <f>VLOOKUP(B19,MATERIALES!$A$2:$C$118,3,0)</f>
        <v>u</v>
      </c>
      <c r="E19" s="160">
        <v>4</v>
      </c>
      <c r="F19" s="15">
        <f>VLOOKUP(B19,MATERIALES!$A$2:$D$118,4,0)</f>
        <v>0</v>
      </c>
      <c r="G19" s="15">
        <f t="shared" si="1"/>
        <v>0</v>
      </c>
      <c r="H19" s="15"/>
    </row>
    <row r="20" spans="1:8" x14ac:dyDescent="0.25">
      <c r="A20" s="13"/>
      <c r="B20" s="160">
        <v>2862238</v>
      </c>
      <c r="C20" s="14" t="s">
        <v>290</v>
      </c>
      <c r="D20" s="160" t="str">
        <f>VLOOKUP(B20,MATERIALES!$A$2:$C$118,3,0)</f>
        <v>u</v>
      </c>
      <c r="E20" s="160">
        <v>1</v>
      </c>
      <c r="F20" s="15">
        <f>VLOOKUP(B20,MATERIALES!$A$2:$D$118,4,0)</f>
        <v>0</v>
      </c>
      <c r="G20" s="15">
        <f t="shared" si="1"/>
        <v>0</v>
      </c>
      <c r="H20" s="15"/>
    </row>
    <row r="21" spans="1:8" x14ac:dyDescent="0.25">
      <c r="A21" s="13"/>
      <c r="B21" s="160">
        <v>2820133</v>
      </c>
      <c r="C21" s="14" t="s">
        <v>288</v>
      </c>
      <c r="D21" s="160" t="str">
        <f>VLOOKUP(B21,MATERIALES!$A$2:$C$118,3,0)</f>
        <v>u</v>
      </c>
      <c r="E21" s="160">
        <v>1</v>
      </c>
      <c r="F21" s="15">
        <f>VLOOKUP(B21,MATERIALES!$A$2:$D$118,4,0)</f>
        <v>0</v>
      </c>
      <c r="G21" s="15">
        <f t="shared" si="1"/>
        <v>0</v>
      </c>
      <c r="H21" s="15"/>
    </row>
    <row r="22" spans="1:8" x14ac:dyDescent="0.25">
      <c r="A22" s="13"/>
      <c r="B22" s="160">
        <v>1102039</v>
      </c>
      <c r="C22" s="14" t="s">
        <v>289</v>
      </c>
      <c r="D22" s="160" t="str">
        <f>VLOOKUP(B22,MATERIALES!$A$2:$C$118,3,0)</f>
        <v>m</v>
      </c>
      <c r="E22" s="160">
        <v>4</v>
      </c>
      <c r="F22" s="15">
        <f>VLOOKUP(B22,MATERIALES!$A$2:$D$118,4,0)</f>
        <v>0</v>
      </c>
      <c r="G22" s="15">
        <f t="shared" si="1"/>
        <v>0</v>
      </c>
      <c r="H22" s="15"/>
    </row>
    <row r="23" spans="1:8" x14ac:dyDescent="0.25">
      <c r="A23" s="13" t="s">
        <v>222</v>
      </c>
      <c r="B23" s="160">
        <v>1021733</v>
      </c>
      <c r="C23" s="14" t="s">
        <v>291</v>
      </c>
      <c r="D23" s="160" t="str">
        <f>VLOOKUP(B23,MATERIALES!$A$2:$C$118,3,0)</f>
        <v>m</v>
      </c>
      <c r="E23" s="160">
        <v>6</v>
      </c>
      <c r="F23" s="15">
        <f>VLOOKUP(B23,MATERIALES!$A$2:$D$118,4,0)</f>
        <v>0</v>
      </c>
      <c r="G23" s="15">
        <f t="shared" si="1"/>
        <v>0</v>
      </c>
      <c r="H23" s="15">
        <f>SUM(G23:G33)</f>
        <v>0</v>
      </c>
    </row>
    <row r="24" spans="1:8" x14ac:dyDescent="0.25">
      <c r="A24" s="13"/>
      <c r="B24" s="160">
        <v>2060104</v>
      </c>
      <c r="C24" s="14" t="s">
        <v>292</v>
      </c>
      <c r="D24" s="160" t="str">
        <f>VLOOKUP(B24,MATERIALES!$A$2:$C$118,3,0)</f>
        <v>u</v>
      </c>
      <c r="E24" s="160">
        <v>3</v>
      </c>
      <c r="F24" s="15">
        <f>VLOOKUP(B24,MATERIALES!$A$2:$D$118,4,0)</f>
        <v>0</v>
      </c>
      <c r="G24" s="15">
        <f t="shared" si="1"/>
        <v>0</v>
      </c>
      <c r="H24" s="15"/>
    </row>
    <row r="25" spans="1:8" x14ac:dyDescent="0.25">
      <c r="A25" s="13"/>
      <c r="B25" s="160">
        <v>7360116</v>
      </c>
      <c r="C25" s="14" t="s">
        <v>158</v>
      </c>
      <c r="D25" s="160" t="str">
        <f>VLOOKUP(B25,MATERIALES!$A$2:$C$118,3,0)</f>
        <v>Kg</v>
      </c>
      <c r="E25" s="160">
        <v>0.1</v>
      </c>
      <c r="F25" s="15">
        <f>VLOOKUP(B25,MATERIALES!$A$2:$D$118,4,0)</f>
        <v>0</v>
      </c>
      <c r="G25" s="15">
        <f t="shared" si="1"/>
        <v>0</v>
      </c>
      <c r="H25" s="15"/>
    </row>
    <row r="26" spans="1:8" x14ac:dyDescent="0.25">
      <c r="A26" s="13"/>
      <c r="B26" s="160">
        <v>7361506</v>
      </c>
      <c r="C26" s="14" t="s">
        <v>293</v>
      </c>
      <c r="D26" s="160" t="str">
        <f>VLOOKUP(B26,MATERIALES!$A$2:$C$118,3,0)</f>
        <v>kg</v>
      </c>
      <c r="E26" s="160">
        <v>3</v>
      </c>
      <c r="F26" s="15">
        <f>VLOOKUP(B26,MATERIALES!$A$2:$D$118,4,0)</f>
        <v>0</v>
      </c>
      <c r="G26" s="15">
        <f t="shared" si="1"/>
        <v>0</v>
      </c>
      <c r="H26" s="15"/>
    </row>
    <row r="27" spans="1:8" x14ac:dyDescent="0.25">
      <c r="A27" s="13"/>
      <c r="B27" s="160">
        <v>7568208</v>
      </c>
      <c r="C27" s="14" t="s">
        <v>295</v>
      </c>
      <c r="D27" s="160" t="str">
        <f>VLOOKUP(B27,MATERIALES!$A$2:$C$118,3,0)</f>
        <v>u</v>
      </c>
      <c r="E27" s="160">
        <v>4</v>
      </c>
      <c r="F27" s="15">
        <f>VLOOKUP(B27,MATERIALES!$A$2:$D$118,4,0)</f>
        <v>0</v>
      </c>
      <c r="G27" s="15">
        <f t="shared" si="1"/>
        <v>0</v>
      </c>
      <c r="H27" s="15"/>
    </row>
    <row r="28" spans="1:8" x14ac:dyDescent="0.25">
      <c r="A28" s="13"/>
      <c r="B28" s="160">
        <v>2992810</v>
      </c>
      <c r="C28" s="14" t="s">
        <v>296</v>
      </c>
      <c r="D28" s="160" t="str">
        <f>VLOOKUP(B28,MATERIALES!$A$2:$C$118,3,0)</f>
        <v>u</v>
      </c>
      <c r="E28" s="160">
        <v>4</v>
      </c>
      <c r="F28" s="15">
        <f>VLOOKUP(B28,MATERIALES!$A$2:$D$118,4,0)</f>
        <v>0</v>
      </c>
      <c r="G28" s="15">
        <f t="shared" si="1"/>
        <v>0</v>
      </c>
      <c r="H28" s="15"/>
    </row>
    <row r="29" spans="1:8" x14ac:dyDescent="0.25">
      <c r="A29" s="13"/>
      <c r="B29" s="160">
        <v>2361004</v>
      </c>
      <c r="C29" s="14" t="s">
        <v>297</v>
      </c>
      <c r="D29" s="160" t="str">
        <f>VLOOKUP(B29,MATERIALES!$A$2:$C$118,3,0)</f>
        <v>u</v>
      </c>
      <c r="E29" s="160">
        <v>2</v>
      </c>
      <c r="F29" s="15">
        <f>VLOOKUP(B29,MATERIALES!$A$2:$D$118,4,0)</f>
        <v>0</v>
      </c>
      <c r="G29" s="15">
        <f t="shared" si="1"/>
        <v>0</v>
      </c>
      <c r="H29" s="15"/>
    </row>
    <row r="30" spans="1:8" x14ac:dyDescent="0.25">
      <c r="A30" s="13"/>
      <c r="B30" s="160">
        <v>2860106</v>
      </c>
      <c r="C30" s="14" t="s">
        <v>223</v>
      </c>
      <c r="D30" s="160" t="str">
        <f>VLOOKUP(B30,MATERIALES!$A$2:$C$118,3,0)</f>
        <v>u</v>
      </c>
      <c r="E30" s="160">
        <v>3</v>
      </c>
      <c r="F30" s="15">
        <f>VLOOKUP(B30,MATERIALES!$A$2:$D$118,4,0)</f>
        <v>0</v>
      </c>
      <c r="G30" s="15">
        <f t="shared" si="1"/>
        <v>0</v>
      </c>
      <c r="H30" s="15"/>
    </row>
    <row r="31" spans="1:8" x14ac:dyDescent="0.25">
      <c r="A31" s="13"/>
      <c r="B31" s="160">
        <v>11751218</v>
      </c>
      <c r="C31" s="14" t="s">
        <v>271</v>
      </c>
      <c r="D31" s="160" t="str">
        <f>VLOOKUP(B31,MATERIALES!$A$2:$C$118,3,0)</f>
        <v>u</v>
      </c>
      <c r="E31" s="160">
        <v>0.1</v>
      </c>
      <c r="F31" s="15">
        <f>VLOOKUP(B31,MATERIALES!$A$2:$D$118,4,0)</f>
        <v>0</v>
      </c>
      <c r="G31" s="15">
        <f t="shared" si="1"/>
        <v>0</v>
      </c>
      <c r="H31" s="15"/>
    </row>
    <row r="32" spans="1:8" x14ac:dyDescent="0.25">
      <c r="A32" s="13"/>
      <c r="B32" s="160">
        <v>4353913</v>
      </c>
      <c r="C32" s="14" t="s">
        <v>224</v>
      </c>
      <c r="D32" s="160" t="str">
        <f>VLOOKUP(B32,MATERIALES!$A$2:$C$118,3,0)</f>
        <v>u</v>
      </c>
      <c r="E32" s="160">
        <v>3</v>
      </c>
      <c r="F32" s="15">
        <f>VLOOKUP(B32,MATERIALES!$A$2:$D$118,4,0)</f>
        <v>0</v>
      </c>
      <c r="G32" s="15">
        <f t="shared" si="1"/>
        <v>0</v>
      </c>
      <c r="H32" s="15"/>
    </row>
    <row r="33" spans="1:8" x14ac:dyDescent="0.25">
      <c r="A33" s="13"/>
      <c r="B33" s="160">
        <v>4751035</v>
      </c>
      <c r="C33" s="14" t="s">
        <v>298</v>
      </c>
      <c r="D33" s="160" t="str">
        <f>VLOOKUP(B33,MATERIALES!$A$2:$C$118,3,0)</f>
        <v>u</v>
      </c>
      <c r="E33" s="160">
        <v>5</v>
      </c>
      <c r="F33" s="15">
        <f>VLOOKUP(B33,MATERIALES!$A$2:$D$118,4,0)</f>
        <v>0</v>
      </c>
      <c r="G33" s="15">
        <f t="shared" si="1"/>
        <v>0</v>
      </c>
      <c r="H33" s="15"/>
    </row>
    <row r="34" spans="1:8" x14ac:dyDescent="0.25">
      <c r="A34" s="13" t="s">
        <v>157</v>
      </c>
      <c r="B34" s="160">
        <v>7360116</v>
      </c>
      <c r="C34" s="14" t="s">
        <v>158</v>
      </c>
      <c r="D34" s="160" t="str">
        <f>VLOOKUP(B34,MATERIALES!$A$2:$C$118,3,0)</f>
        <v>Kg</v>
      </c>
      <c r="E34" s="160">
        <v>0.1</v>
      </c>
      <c r="F34" s="15">
        <f>VLOOKUP(B34,MATERIALES!$A$2:$D$118,4,0)</f>
        <v>0</v>
      </c>
      <c r="G34" s="15">
        <f t="shared" si="1"/>
        <v>0</v>
      </c>
      <c r="H34" s="15">
        <f>SUM(G34:G36)</f>
        <v>0</v>
      </c>
    </row>
    <row r="35" spans="1:8" x14ac:dyDescent="0.25">
      <c r="A35" s="13"/>
      <c r="B35" s="160">
        <v>1021733</v>
      </c>
      <c r="C35" s="14" t="s">
        <v>291</v>
      </c>
      <c r="D35" s="160" t="str">
        <f>VLOOKUP(B35,MATERIALES!$A$2:$C$118,3,0)</f>
        <v>m</v>
      </c>
      <c r="E35" s="160">
        <v>4.5</v>
      </c>
      <c r="F35" s="15">
        <f>VLOOKUP(B35,MATERIALES!$A$2:$D$118,4,0)</f>
        <v>0</v>
      </c>
      <c r="G35" s="15">
        <f t="shared" si="1"/>
        <v>0</v>
      </c>
      <c r="H35" s="15"/>
    </row>
    <row r="36" spans="1:8" x14ac:dyDescent="0.25">
      <c r="A36" s="13"/>
      <c r="B36" s="160">
        <v>11751218</v>
      </c>
      <c r="C36" s="14" t="s">
        <v>271</v>
      </c>
      <c r="D36" s="160" t="str">
        <f>VLOOKUP(B36,MATERIALES!$A$2:$C$118,3,0)</f>
        <v>u</v>
      </c>
      <c r="E36" s="160">
        <v>0.15</v>
      </c>
      <c r="F36" s="15">
        <f>VLOOKUP(B36,MATERIALES!$A$2:$D$118,4,0)</f>
        <v>0</v>
      </c>
      <c r="G36" s="15">
        <f t="shared" si="1"/>
        <v>0</v>
      </c>
      <c r="H36" s="15"/>
    </row>
    <row r="37" spans="1:8" x14ac:dyDescent="0.25">
      <c r="A37" s="13" t="s">
        <v>131</v>
      </c>
      <c r="B37" s="160">
        <v>1021733</v>
      </c>
      <c r="C37" s="14" t="s">
        <v>291</v>
      </c>
      <c r="D37" s="160" t="str">
        <f>VLOOKUP(B37,MATERIALES!$A$2:$C$118,3,0)</f>
        <v>m</v>
      </c>
      <c r="E37" s="160">
        <v>4</v>
      </c>
      <c r="F37" s="15">
        <f>VLOOKUP(B37,MATERIALES!$A$2:$D$118,4,0)</f>
        <v>0</v>
      </c>
      <c r="G37" s="15">
        <f t="shared" si="1"/>
        <v>0</v>
      </c>
      <c r="H37" s="15">
        <f>SUM(G37:G40)</f>
        <v>0</v>
      </c>
    </row>
    <row r="38" spans="1:8" x14ac:dyDescent="0.25">
      <c r="A38" s="13"/>
      <c r="B38" s="160">
        <v>2795203</v>
      </c>
      <c r="C38" s="14" t="s">
        <v>299</v>
      </c>
      <c r="D38" s="160" t="str">
        <f>VLOOKUP(B38,MATERIALES!$A$2:$C$118,3,0)</f>
        <v>u</v>
      </c>
      <c r="E38" s="160">
        <v>1</v>
      </c>
      <c r="F38" s="15">
        <f>VLOOKUP(B38,MATERIALES!$A$2:$D$118,4,0)</f>
        <v>0</v>
      </c>
      <c r="G38" s="15">
        <f t="shared" si="1"/>
        <v>0</v>
      </c>
      <c r="H38" s="15"/>
    </row>
    <row r="39" spans="1:8" x14ac:dyDescent="0.25">
      <c r="A39" s="13"/>
      <c r="B39" s="160">
        <v>2795301</v>
      </c>
      <c r="C39" s="14" t="s">
        <v>300</v>
      </c>
      <c r="D39" s="160" t="str">
        <f>VLOOKUP(B39,MATERIALES!$A$2:$C$118,3,0)</f>
        <v>u</v>
      </c>
      <c r="E39" s="160">
        <v>1</v>
      </c>
      <c r="F39" s="15">
        <f>VLOOKUP(B39,MATERIALES!$A$2:$D$118,4,0)</f>
        <v>0</v>
      </c>
      <c r="G39" s="15">
        <f t="shared" si="1"/>
        <v>0</v>
      </c>
      <c r="H39" s="15"/>
    </row>
    <row r="40" spans="1:8" x14ac:dyDescent="0.25">
      <c r="A40" s="13"/>
      <c r="B40" s="160">
        <v>2056206</v>
      </c>
      <c r="C40" s="14" t="s">
        <v>272</v>
      </c>
      <c r="D40" s="160" t="str">
        <f>VLOOKUP(B40,MATERIALES!$A$2:$C$118,3,0)</f>
        <v>u</v>
      </c>
      <c r="E40" s="160">
        <v>2</v>
      </c>
      <c r="F40" s="15">
        <f>VLOOKUP(B40,MATERIALES!$A$2:$D$118,4,0)</f>
        <v>0</v>
      </c>
      <c r="G40" s="15">
        <f t="shared" si="1"/>
        <v>0</v>
      </c>
      <c r="H40" s="15"/>
    </row>
    <row r="41" spans="1:8" x14ac:dyDescent="0.25">
      <c r="A41" s="13" t="s">
        <v>154</v>
      </c>
      <c r="B41" s="160">
        <v>2820132</v>
      </c>
      <c r="C41" s="14" t="s">
        <v>267</v>
      </c>
      <c r="D41" s="160" t="str">
        <f>VLOOKUP(B41,MATERIALES!$A$2:$C$118,3,0)</f>
        <v>u</v>
      </c>
      <c r="E41" s="160">
        <v>1</v>
      </c>
      <c r="F41" s="15">
        <f>VLOOKUP(B41,MATERIALES!$A$2:$D$118,4,0)</f>
        <v>0</v>
      </c>
      <c r="G41" s="15">
        <f t="shared" si="1"/>
        <v>0</v>
      </c>
      <c r="H41" s="15">
        <f>SUM(G41:G46)</f>
        <v>0</v>
      </c>
    </row>
    <row r="42" spans="1:8" x14ac:dyDescent="0.25">
      <c r="A42" s="13"/>
      <c r="B42" s="160">
        <v>11751218</v>
      </c>
      <c r="C42" s="14" t="s">
        <v>271</v>
      </c>
      <c r="D42" s="160" t="str">
        <f>VLOOKUP(B42,MATERIALES!$A$2:$C$118,3,0)</f>
        <v>u</v>
      </c>
      <c r="E42" s="160">
        <v>0.12</v>
      </c>
      <c r="F42" s="15">
        <f>VLOOKUP(B42,MATERIALES!$A$2:$D$118,4,0)</f>
        <v>0</v>
      </c>
      <c r="G42" s="15">
        <f t="shared" si="1"/>
        <v>0</v>
      </c>
      <c r="H42" s="15"/>
    </row>
    <row r="43" spans="1:8" x14ac:dyDescent="0.25">
      <c r="A43" s="13"/>
      <c r="B43" s="160">
        <v>2010502</v>
      </c>
      <c r="C43" s="14" t="s">
        <v>301</v>
      </c>
      <c r="D43" s="160" t="str">
        <f>VLOOKUP(B43,MATERIALES!$A$2:$C$118,3,0)</f>
        <v>u</v>
      </c>
      <c r="E43" s="160">
        <v>2</v>
      </c>
      <c r="F43" s="15">
        <f>VLOOKUP(B43,MATERIALES!$A$2:$D$118,4,0)</f>
        <v>0</v>
      </c>
      <c r="G43" s="15">
        <f t="shared" si="1"/>
        <v>0</v>
      </c>
      <c r="H43" s="15"/>
    </row>
    <row r="44" spans="1:8" x14ac:dyDescent="0.25">
      <c r="A44" s="13"/>
      <c r="B44" s="160">
        <v>2817101</v>
      </c>
      <c r="C44" s="14" t="s">
        <v>302</v>
      </c>
      <c r="D44" s="160" t="str">
        <f>VLOOKUP(B44,MATERIALES!$A$2:$C$118,3,0)</f>
        <v>u</v>
      </c>
      <c r="E44" s="160">
        <v>2</v>
      </c>
      <c r="F44" s="15">
        <f>VLOOKUP(B44,MATERIALES!$A$2:$D$118,4,0)</f>
        <v>0</v>
      </c>
      <c r="G44" s="15">
        <f t="shared" si="1"/>
        <v>0</v>
      </c>
      <c r="H44" s="15"/>
    </row>
    <row r="45" spans="1:8" x14ac:dyDescent="0.25">
      <c r="A45" s="13"/>
      <c r="B45" s="160">
        <v>2280172</v>
      </c>
      <c r="C45" s="14" t="s">
        <v>303</v>
      </c>
      <c r="D45" s="160" t="str">
        <f>VLOOKUP(B45,MATERIALES!$A$2:$C$118,3,0)</f>
        <v>u</v>
      </c>
      <c r="E45" s="160">
        <v>2</v>
      </c>
      <c r="F45" s="15">
        <f>VLOOKUP(B45,MATERIALES!$A$2:$D$118,4,0)</f>
        <v>0</v>
      </c>
      <c r="G45" s="15">
        <f t="shared" si="1"/>
        <v>0</v>
      </c>
      <c r="H45" s="15"/>
    </row>
    <row r="46" spans="1:8" x14ac:dyDescent="0.25">
      <c r="A46" s="13"/>
      <c r="B46" s="160">
        <v>2056207</v>
      </c>
      <c r="C46" s="14" t="s">
        <v>286</v>
      </c>
      <c r="D46" s="160" t="str">
        <f>VLOOKUP(B46,MATERIALES!$A$2:$C$118,3,0)</f>
        <v>u</v>
      </c>
      <c r="E46" s="160">
        <v>4</v>
      </c>
      <c r="F46" s="15">
        <f>VLOOKUP(B46,MATERIALES!$A$2:$D$118,4,0)</f>
        <v>0</v>
      </c>
      <c r="G46" s="15">
        <f t="shared" si="1"/>
        <v>0</v>
      </c>
      <c r="H46" s="15"/>
    </row>
    <row r="47" spans="1:8" x14ac:dyDescent="0.25">
      <c r="A47" s="13" t="s">
        <v>155</v>
      </c>
      <c r="B47" s="160">
        <v>2820131</v>
      </c>
      <c r="C47" s="14" t="s">
        <v>304</v>
      </c>
      <c r="D47" s="160" t="str">
        <f>VLOOKUP(B47,MATERIALES!$A$2:$C$118,3,0)</f>
        <v>u</v>
      </c>
      <c r="E47" s="160">
        <v>1</v>
      </c>
      <c r="F47" s="15">
        <f>VLOOKUP(B47,MATERIALES!$A$2:$D$118,4,0)</f>
        <v>0</v>
      </c>
      <c r="G47" s="15">
        <f t="shared" si="1"/>
        <v>0</v>
      </c>
      <c r="H47" s="15">
        <f>SUM(G47:G50)</f>
        <v>0</v>
      </c>
    </row>
    <row r="48" spans="1:8" x14ac:dyDescent="0.25">
      <c r="A48" s="13"/>
      <c r="B48" s="160">
        <v>2010502</v>
      </c>
      <c r="C48" s="14" t="s">
        <v>301</v>
      </c>
      <c r="D48" s="160" t="str">
        <f>VLOOKUP(B48,MATERIALES!$A$2:$C$118,3,0)</f>
        <v>u</v>
      </c>
      <c r="E48" s="160">
        <v>1</v>
      </c>
      <c r="F48" s="15">
        <f>VLOOKUP(B48,MATERIALES!$A$2:$D$118,4,0)</f>
        <v>0</v>
      </c>
      <c r="G48" s="15">
        <f t="shared" si="1"/>
        <v>0</v>
      </c>
      <c r="H48" s="15"/>
    </row>
    <row r="49" spans="1:8" x14ac:dyDescent="0.25">
      <c r="A49" s="13"/>
      <c r="B49" s="160">
        <v>2817101</v>
      </c>
      <c r="C49" s="14" t="s">
        <v>302</v>
      </c>
      <c r="D49" s="160" t="str">
        <f>VLOOKUP(B49,MATERIALES!$A$2:$C$118,3,0)</f>
        <v>u</v>
      </c>
      <c r="E49" s="160">
        <v>1</v>
      </c>
      <c r="F49" s="15">
        <f>VLOOKUP(B49,MATERIALES!$A$2:$D$118,4,0)</f>
        <v>0</v>
      </c>
      <c r="G49" s="15">
        <f t="shared" si="1"/>
        <v>0</v>
      </c>
      <c r="H49" s="15"/>
    </row>
    <row r="50" spans="1:8" x14ac:dyDescent="0.25">
      <c r="A50" s="13"/>
      <c r="B50" s="160">
        <v>1012137</v>
      </c>
      <c r="C50" s="14" t="s">
        <v>305</v>
      </c>
      <c r="D50" s="160" t="str">
        <f>VLOOKUP(B50,MATERIALES!$A$2:$C$118,3,0)</f>
        <v>m</v>
      </c>
      <c r="E50" s="160">
        <v>2</v>
      </c>
      <c r="F50" s="15">
        <f>VLOOKUP(B50,MATERIALES!$A$2:$D$118,4,0)</f>
        <v>0</v>
      </c>
      <c r="G50" s="15">
        <f t="shared" si="1"/>
        <v>0</v>
      </c>
      <c r="H50" s="15"/>
    </row>
    <row r="51" spans="1:8" x14ac:dyDescent="0.25">
      <c r="A51" s="13" t="s">
        <v>156</v>
      </c>
      <c r="B51" s="160">
        <v>2820131</v>
      </c>
      <c r="C51" s="14" t="s">
        <v>304</v>
      </c>
      <c r="D51" s="160" t="str">
        <f>VLOOKUP(B51,MATERIALES!$A$2:$C$118,3,0)</f>
        <v>u</v>
      </c>
      <c r="E51" s="160">
        <v>1</v>
      </c>
      <c r="F51" s="15">
        <f>VLOOKUP(B51,MATERIALES!$A$2:$D$118,4,0)</f>
        <v>0</v>
      </c>
      <c r="G51" s="15">
        <f t="shared" si="1"/>
        <v>0</v>
      </c>
      <c r="H51" s="15">
        <f>SUM(G51:G55)</f>
        <v>0</v>
      </c>
    </row>
    <row r="52" spans="1:8" x14ac:dyDescent="0.25">
      <c r="A52" s="13"/>
      <c r="B52" s="160">
        <v>11751218</v>
      </c>
      <c r="C52" s="14" t="s">
        <v>271</v>
      </c>
      <c r="D52" s="160" t="str">
        <f>VLOOKUP(B52,MATERIALES!$A$2:$C$118,3,0)</f>
        <v>u</v>
      </c>
      <c r="E52" s="160">
        <v>0.12</v>
      </c>
      <c r="F52" s="15">
        <f>VLOOKUP(B52,MATERIALES!$A$2:$D$118,4,0)</f>
        <v>0</v>
      </c>
      <c r="G52" s="15">
        <f t="shared" si="1"/>
        <v>0</v>
      </c>
      <c r="H52" s="15"/>
    </row>
    <row r="53" spans="1:8" x14ac:dyDescent="0.25">
      <c r="A53" s="13"/>
      <c r="B53" s="160">
        <v>2010502</v>
      </c>
      <c r="C53" s="14" t="s">
        <v>301</v>
      </c>
      <c r="D53" s="160" t="str">
        <f>VLOOKUP(B53,MATERIALES!$A$2:$C$118,3,0)</f>
        <v>u</v>
      </c>
      <c r="E53" s="160">
        <v>1</v>
      </c>
      <c r="F53" s="15">
        <f>VLOOKUP(B53,MATERIALES!$A$2:$D$118,4,0)</f>
        <v>0</v>
      </c>
      <c r="G53" s="15">
        <f t="shared" si="1"/>
        <v>0</v>
      </c>
      <c r="H53" s="15"/>
    </row>
    <row r="54" spans="1:8" x14ac:dyDescent="0.25">
      <c r="A54" s="13"/>
      <c r="B54" s="160">
        <v>2817101</v>
      </c>
      <c r="C54" s="14" t="s">
        <v>302</v>
      </c>
      <c r="D54" s="160" t="str">
        <f>VLOOKUP(B54,MATERIALES!$A$2:$C$118,3,0)</f>
        <v>u</v>
      </c>
      <c r="E54" s="160">
        <v>1</v>
      </c>
      <c r="F54" s="15">
        <f>VLOOKUP(B54,MATERIALES!$A$2:$D$118,4,0)</f>
        <v>0</v>
      </c>
      <c r="G54" s="15">
        <f t="shared" si="1"/>
        <v>0</v>
      </c>
      <c r="H54" s="15"/>
    </row>
    <row r="55" spans="1:8" x14ac:dyDescent="0.25">
      <c r="A55" s="13"/>
      <c r="B55" s="160">
        <v>2280172</v>
      </c>
      <c r="C55" s="14" t="s">
        <v>303</v>
      </c>
      <c r="D55" s="160" t="str">
        <f>VLOOKUP(B55,MATERIALES!$A$2:$C$118,3,0)</f>
        <v>u</v>
      </c>
      <c r="E55" s="160">
        <v>1</v>
      </c>
      <c r="F55" s="15">
        <f>VLOOKUP(B55,MATERIALES!$A$2:$D$118,4,0)</f>
        <v>0</v>
      </c>
      <c r="G55" s="15">
        <f t="shared" si="1"/>
        <v>0</v>
      </c>
      <c r="H55" s="15"/>
    </row>
    <row r="56" spans="1:8" x14ac:dyDescent="0.25">
      <c r="A56" s="13" t="s">
        <v>633</v>
      </c>
      <c r="B56" s="160">
        <v>2820132</v>
      </c>
      <c r="C56" s="14" t="s">
        <v>267</v>
      </c>
      <c r="D56" s="160" t="str">
        <f>VLOOKUP(B56,MATERIALES!$A$2:$C$118,3,0)</f>
        <v>u</v>
      </c>
      <c r="E56" s="160">
        <v>2</v>
      </c>
      <c r="F56" s="15">
        <f>VLOOKUP(B56,MATERIALES!$A$2:$D$118,4,0)</f>
        <v>0</v>
      </c>
      <c r="G56" s="15">
        <f t="shared" ref="G56:G60" si="2">E56*F56</f>
        <v>0</v>
      </c>
      <c r="H56" s="15">
        <f>G56+G57+G58+G59+G60</f>
        <v>0</v>
      </c>
    </row>
    <row r="57" spans="1:8" x14ac:dyDescent="0.25">
      <c r="A57" s="13"/>
      <c r="B57" s="160">
        <v>2010502</v>
      </c>
      <c r="C57" s="14" t="s">
        <v>301</v>
      </c>
      <c r="D57" s="160" t="str">
        <f>VLOOKUP(B57,MATERIALES!$A$2:$C$118,3,0)</f>
        <v>u</v>
      </c>
      <c r="E57" s="160">
        <v>8</v>
      </c>
      <c r="F57" s="15">
        <f>VLOOKUP(B57,MATERIALES!$A$2:$D$118,4,0)</f>
        <v>0</v>
      </c>
      <c r="G57" s="15">
        <f t="shared" si="2"/>
        <v>0</v>
      </c>
      <c r="H57" s="15"/>
    </row>
    <row r="58" spans="1:8" x14ac:dyDescent="0.25">
      <c r="A58" s="13"/>
      <c r="B58" s="160">
        <v>2817104</v>
      </c>
      <c r="C58" s="14" t="s">
        <v>306</v>
      </c>
      <c r="D58" s="160" t="str">
        <f>VLOOKUP(B58,MATERIALES!$A$2:$C$118,3,0)</f>
        <v>u</v>
      </c>
      <c r="E58" s="160">
        <v>2</v>
      </c>
      <c r="F58" s="15">
        <f>VLOOKUP(B58,MATERIALES!$A$2:$D$118,4,0)</f>
        <v>0</v>
      </c>
      <c r="G58" s="15">
        <f t="shared" si="2"/>
        <v>0</v>
      </c>
      <c r="H58" s="15"/>
    </row>
    <row r="59" spans="1:8" x14ac:dyDescent="0.25">
      <c r="A59" s="13"/>
      <c r="B59" s="160">
        <v>2280171</v>
      </c>
      <c r="C59" s="14" t="s">
        <v>611</v>
      </c>
      <c r="D59" s="160" t="str">
        <f>VLOOKUP(B59,MATERIALES!$A$2:$C$118,3,0)</f>
        <v>u</v>
      </c>
      <c r="E59" s="160">
        <v>8</v>
      </c>
      <c r="F59" s="15">
        <f>VLOOKUP(B59,MATERIALES!$A$2:$D$118,4,0)</f>
        <v>0</v>
      </c>
      <c r="G59" s="15">
        <f t="shared" si="2"/>
        <v>0</v>
      </c>
      <c r="H59" s="15"/>
    </row>
    <row r="60" spans="1:8" x14ac:dyDescent="0.25">
      <c r="A60" s="13"/>
      <c r="B60" s="160">
        <v>2052244</v>
      </c>
      <c r="C60" s="14" t="s">
        <v>308</v>
      </c>
      <c r="D60" s="160" t="str">
        <f>VLOOKUP(B60,MATERIALES!$A$2:$C$118,3,0)</f>
        <v>u</v>
      </c>
      <c r="E60" s="160">
        <v>4</v>
      </c>
      <c r="F60" s="15">
        <f>VLOOKUP(B60,MATERIALES!$A$2:$D$118,4,0)</f>
        <v>0</v>
      </c>
      <c r="G60" s="15">
        <f t="shared" si="2"/>
        <v>0</v>
      </c>
      <c r="H60" s="15"/>
    </row>
    <row r="61" spans="1:8" x14ac:dyDescent="0.25">
      <c r="A61" s="13" t="s">
        <v>220</v>
      </c>
      <c r="B61" s="160">
        <v>2820131</v>
      </c>
      <c r="C61" s="14" t="s">
        <v>304</v>
      </c>
      <c r="D61" s="160" t="str">
        <f>VLOOKUP(B61,MATERIALES!$A$2:$C$118,3,0)</f>
        <v>u</v>
      </c>
      <c r="E61" s="160">
        <v>2</v>
      </c>
      <c r="F61" s="15">
        <f>VLOOKUP(B61,MATERIALES!$A$2:$D$118,4,0)</f>
        <v>0</v>
      </c>
      <c r="G61" s="15">
        <f>E61*F61</f>
        <v>0</v>
      </c>
      <c r="H61" s="15">
        <f>G61+G62+G63+G64+G65</f>
        <v>0</v>
      </c>
    </row>
    <row r="62" spans="1:8" x14ac:dyDescent="0.25">
      <c r="A62" s="13"/>
      <c r="B62" s="160">
        <v>2010502</v>
      </c>
      <c r="C62" s="14" t="s">
        <v>301</v>
      </c>
      <c r="D62" s="160" t="str">
        <f>VLOOKUP(B62,MATERIALES!$A$2:$C$118,3,0)</f>
        <v>u</v>
      </c>
      <c r="E62" s="160">
        <v>4</v>
      </c>
      <c r="F62" s="15">
        <f>VLOOKUP(B62,MATERIALES!$A$2:$D$118,4,0)</f>
        <v>0</v>
      </c>
      <c r="G62" s="15">
        <f>E62*F62</f>
        <v>0</v>
      </c>
      <c r="H62" s="15"/>
    </row>
    <row r="63" spans="1:8" x14ac:dyDescent="0.25">
      <c r="A63" s="13"/>
      <c r="B63" s="160">
        <v>2817104</v>
      </c>
      <c r="C63" s="14" t="s">
        <v>306</v>
      </c>
      <c r="D63" s="160" t="str">
        <f>VLOOKUP(B63,MATERIALES!$A$2:$C$118,3,0)</f>
        <v>u</v>
      </c>
      <c r="E63" s="160">
        <v>1</v>
      </c>
      <c r="F63" s="15">
        <f>VLOOKUP(B63,MATERIALES!$A$2:$D$118,4,0)</f>
        <v>0</v>
      </c>
      <c r="G63" s="15">
        <f>E63*F63</f>
        <v>0</v>
      </c>
      <c r="H63" s="15"/>
    </row>
    <row r="64" spans="1:8" x14ac:dyDescent="0.25">
      <c r="A64" s="13"/>
      <c r="B64" s="160">
        <v>1012137</v>
      </c>
      <c r="C64" s="14" t="s">
        <v>305</v>
      </c>
      <c r="D64" s="160" t="str">
        <f>VLOOKUP(B64,MATERIALES!$A$2:$C$118,3,0)</f>
        <v>m</v>
      </c>
      <c r="E64" s="160">
        <v>8</v>
      </c>
      <c r="F64" s="15">
        <f>VLOOKUP(B64,MATERIALES!$A$2:$D$118,4,0)</f>
        <v>0</v>
      </c>
      <c r="G64" s="15">
        <f>E64*F64</f>
        <v>0</v>
      </c>
      <c r="H64" s="15"/>
    </row>
    <row r="65" spans="1:8" x14ac:dyDescent="0.25">
      <c r="A65" s="13"/>
      <c r="B65" s="160">
        <v>1012301</v>
      </c>
      <c r="C65" s="14" t="s">
        <v>307</v>
      </c>
      <c r="D65" s="160" t="str">
        <f>VLOOKUP(B65,MATERIALES!$A$2:$C$118,3,0)</f>
        <v>m</v>
      </c>
      <c r="E65" s="160">
        <v>8</v>
      </c>
      <c r="F65" s="15">
        <f>VLOOKUP(B65,MATERIALES!$A$2:$D$118,4,0)</f>
        <v>0</v>
      </c>
      <c r="G65" s="15">
        <f>E65*F65</f>
        <v>0</v>
      </c>
      <c r="H65" s="15"/>
    </row>
    <row r="66" spans="1:8" x14ac:dyDescent="0.25">
      <c r="A66" s="13" t="s">
        <v>634</v>
      </c>
      <c r="B66" s="160">
        <v>2820131</v>
      </c>
      <c r="C66" s="14" t="s">
        <v>304</v>
      </c>
      <c r="D66" s="160" t="str">
        <f>VLOOKUP(B66,MATERIALES!$A$2:$C$118,3,0)</f>
        <v>u</v>
      </c>
      <c r="E66" s="160">
        <v>2</v>
      </c>
      <c r="F66" s="15">
        <f>VLOOKUP(B66,MATERIALES!$A$2:$D$118,4,0)</f>
        <v>0</v>
      </c>
      <c r="G66" s="15">
        <f t="shared" ref="G66:G69" si="3">E66*F66</f>
        <v>0</v>
      </c>
      <c r="H66" s="15">
        <f>SUM(G66+G67+G68+G69)</f>
        <v>0</v>
      </c>
    </row>
    <row r="67" spans="1:8" x14ac:dyDescent="0.25">
      <c r="A67" s="13"/>
      <c r="B67" s="160">
        <v>2010502</v>
      </c>
      <c r="C67" s="14" t="s">
        <v>301</v>
      </c>
      <c r="D67" s="160" t="str">
        <f>VLOOKUP(B67,MATERIALES!$A$2:$C$118,3,0)</f>
        <v>u</v>
      </c>
      <c r="E67" s="160">
        <v>4</v>
      </c>
      <c r="F67" s="15">
        <f>VLOOKUP(B67,MATERIALES!$A$2:$D$118,4,0)</f>
        <v>0</v>
      </c>
      <c r="G67" s="15">
        <f t="shared" si="3"/>
        <v>0</v>
      </c>
      <c r="H67" s="15"/>
    </row>
    <row r="68" spans="1:8" x14ac:dyDescent="0.25">
      <c r="A68" s="13"/>
      <c r="B68" s="160">
        <v>2817104</v>
      </c>
      <c r="C68" s="14" t="s">
        <v>306</v>
      </c>
      <c r="D68" s="160" t="str">
        <f>VLOOKUP(B68,MATERIALES!$A$2:$C$118,3,0)</f>
        <v>u</v>
      </c>
      <c r="E68" s="160">
        <v>1</v>
      </c>
      <c r="F68" s="15">
        <f>VLOOKUP(B68,MATERIALES!$A$2:$D$118,4,0)</f>
        <v>0</v>
      </c>
      <c r="G68" s="15">
        <f t="shared" si="3"/>
        <v>0</v>
      </c>
      <c r="H68" s="15"/>
    </row>
    <row r="69" spans="1:8" x14ac:dyDescent="0.25">
      <c r="A69" s="13"/>
      <c r="B69" s="160">
        <v>2280171</v>
      </c>
      <c r="C69" s="14" t="s">
        <v>611</v>
      </c>
      <c r="D69" s="160" t="str">
        <f>VLOOKUP(B69,MATERIALES!$A$2:$C$118,3,0)</f>
        <v>u</v>
      </c>
      <c r="E69" s="160">
        <v>4</v>
      </c>
      <c r="F69" s="15">
        <f>VLOOKUP(B69,MATERIALES!$A$2:$D$118,4,0)</f>
        <v>0</v>
      </c>
      <c r="G69" s="15">
        <f t="shared" si="3"/>
        <v>0</v>
      </c>
      <c r="H69" s="15"/>
    </row>
    <row r="70" spans="1:8" x14ac:dyDescent="0.25">
      <c r="A70" s="13" t="s">
        <v>133</v>
      </c>
      <c r="B70" s="160">
        <v>2820132</v>
      </c>
      <c r="C70" s="14" t="s">
        <v>267</v>
      </c>
      <c r="D70" s="160" t="str">
        <f>VLOOKUP(B70,MATERIALES!$A$2:$C$118,3,0)</f>
        <v>u</v>
      </c>
      <c r="E70" s="160">
        <v>1</v>
      </c>
      <c r="F70" s="15">
        <f>VLOOKUP(B70,MATERIALES!$A$2:$D$118,4,0)</f>
        <v>0</v>
      </c>
      <c r="G70" s="15">
        <f>E70*F70</f>
        <v>0</v>
      </c>
      <c r="H70" s="15">
        <f>G70+G71+G72+G73+G74</f>
        <v>0</v>
      </c>
    </row>
    <row r="71" spans="1:8" x14ac:dyDescent="0.25">
      <c r="A71" s="13"/>
      <c r="B71" s="160">
        <v>2010502</v>
      </c>
      <c r="C71" s="14" t="s">
        <v>301</v>
      </c>
      <c r="D71" s="160" t="str">
        <f>VLOOKUP(B71,MATERIALES!$A$2:$C$118,3,0)</f>
        <v>u</v>
      </c>
      <c r="E71" s="160">
        <v>2</v>
      </c>
      <c r="F71" s="15">
        <f>VLOOKUP(B71,MATERIALES!$A$2:$D$118,4,0)</f>
        <v>0</v>
      </c>
      <c r="G71" s="15">
        <f>E71*F71</f>
        <v>0</v>
      </c>
      <c r="H71" s="15"/>
    </row>
    <row r="72" spans="1:8" x14ac:dyDescent="0.25">
      <c r="A72" s="13"/>
      <c r="B72" s="160">
        <v>2817101</v>
      </c>
      <c r="C72" s="14" t="s">
        <v>302</v>
      </c>
      <c r="D72" s="160" t="str">
        <f>VLOOKUP(B72,MATERIALES!$A$2:$C$118,3,0)</f>
        <v>u</v>
      </c>
      <c r="E72" s="160">
        <v>2</v>
      </c>
      <c r="F72" s="15">
        <f>VLOOKUP(B72,MATERIALES!$A$2:$D$118,4,0)</f>
        <v>0</v>
      </c>
      <c r="G72" s="15">
        <f>E72*F72</f>
        <v>0</v>
      </c>
      <c r="H72" s="15"/>
    </row>
    <row r="73" spans="1:8" x14ac:dyDescent="0.25">
      <c r="A73" s="13"/>
      <c r="B73" s="160">
        <v>2280172</v>
      </c>
      <c r="C73" s="14" t="s">
        <v>303</v>
      </c>
      <c r="D73" s="160" t="str">
        <f>VLOOKUP(B73,MATERIALES!$A$2:$C$118,3,0)</f>
        <v>u</v>
      </c>
      <c r="E73" s="160">
        <v>2</v>
      </c>
      <c r="F73" s="15">
        <f>VLOOKUP(B73,MATERIALES!$A$2:$D$118,4,0)</f>
        <v>0</v>
      </c>
      <c r="G73" s="15">
        <f>E73*F73</f>
        <v>0</v>
      </c>
      <c r="H73" s="15"/>
    </row>
    <row r="74" spans="1:8" x14ac:dyDescent="0.25">
      <c r="A74" s="13"/>
      <c r="B74" s="160">
        <v>2052244</v>
      </c>
      <c r="C74" s="14" t="s">
        <v>308</v>
      </c>
      <c r="D74" s="160" t="str">
        <f>VLOOKUP(B74,MATERIALES!$A$2:$C$118,3,0)</f>
        <v>u</v>
      </c>
      <c r="E74" s="160">
        <v>1</v>
      </c>
      <c r="F74" s="15">
        <f>VLOOKUP(B74,MATERIALES!$A$2:$D$118,4,0)</f>
        <v>0</v>
      </c>
      <c r="G74" s="15">
        <f>E74*F74</f>
        <v>0</v>
      </c>
      <c r="H74" s="15"/>
    </row>
    <row r="75" spans="1:8" x14ac:dyDescent="0.25">
      <c r="A75" s="13" t="s">
        <v>635</v>
      </c>
      <c r="B75" s="160">
        <v>2820131</v>
      </c>
      <c r="C75" s="14" t="s">
        <v>304</v>
      </c>
      <c r="D75" s="160" t="str">
        <f>VLOOKUP(B75,MATERIALES!$A$2:$C$118,3,0)</f>
        <v>u</v>
      </c>
      <c r="E75" s="160">
        <v>1</v>
      </c>
      <c r="F75" s="15">
        <f>VLOOKUP(B75,MATERIALES!$A$2:$D$118,4,0)</f>
        <v>0</v>
      </c>
      <c r="G75" s="15">
        <f t="shared" ref="G75:G79" si="4">E75*F75</f>
        <v>0</v>
      </c>
      <c r="H75" s="15">
        <f>G75+G76+G77+G78+G79</f>
        <v>0</v>
      </c>
    </row>
    <row r="76" spans="1:8" x14ac:dyDescent="0.25">
      <c r="A76" s="13"/>
      <c r="B76" s="160">
        <v>2010502</v>
      </c>
      <c r="C76" s="14" t="s">
        <v>301</v>
      </c>
      <c r="D76" s="160" t="str">
        <f>VLOOKUP(B76,MATERIALES!$A$2:$C$118,3,0)</f>
        <v>u</v>
      </c>
      <c r="E76" s="160">
        <v>1</v>
      </c>
      <c r="F76" s="15">
        <f>VLOOKUP(B76,MATERIALES!$A$2:$D$118,4,0)</f>
        <v>0</v>
      </c>
      <c r="G76" s="15">
        <f t="shared" si="4"/>
        <v>0</v>
      </c>
      <c r="H76" s="15"/>
    </row>
    <row r="77" spans="1:8" x14ac:dyDescent="0.25">
      <c r="A77" s="13"/>
      <c r="B77" s="160">
        <v>2817101</v>
      </c>
      <c r="C77" s="14" t="s">
        <v>302</v>
      </c>
      <c r="D77" s="160" t="str">
        <f>VLOOKUP(B77,MATERIALES!$A$2:$C$118,3,0)</f>
        <v>u</v>
      </c>
      <c r="E77" s="160">
        <v>1</v>
      </c>
      <c r="F77" s="15">
        <f>VLOOKUP(B77,MATERIALES!$A$2:$D$118,4,0)</f>
        <v>0</v>
      </c>
      <c r="G77" s="15">
        <f t="shared" si="4"/>
        <v>0</v>
      </c>
      <c r="H77" s="15"/>
    </row>
    <row r="78" spans="1:8" x14ac:dyDescent="0.25">
      <c r="A78" s="13"/>
      <c r="B78" s="160">
        <v>1012137</v>
      </c>
      <c r="C78" s="14" t="s">
        <v>305</v>
      </c>
      <c r="D78" s="160" t="str">
        <f>VLOOKUP(B78,MATERIALES!$A$2:$C$118,3,0)</f>
        <v>m</v>
      </c>
      <c r="E78" s="160">
        <v>2</v>
      </c>
      <c r="F78" s="15">
        <f>VLOOKUP(B78,MATERIALES!$A$2:$D$118,4,0)</f>
        <v>0</v>
      </c>
      <c r="G78" s="15">
        <f t="shared" si="4"/>
        <v>0</v>
      </c>
      <c r="H78" s="15"/>
    </row>
    <row r="79" spans="1:8" x14ac:dyDescent="0.25">
      <c r="A79" s="13"/>
      <c r="B79" s="160">
        <v>1012301</v>
      </c>
      <c r="C79" s="14" t="s">
        <v>307</v>
      </c>
      <c r="D79" s="160" t="str">
        <f>VLOOKUP(B79,MATERIALES!$A$2:$C$118,3,0)</f>
        <v>m</v>
      </c>
      <c r="E79" s="160">
        <v>2</v>
      </c>
      <c r="F79" s="15">
        <f>VLOOKUP(B79,MATERIALES!$A$2:$D$118,4,0)</f>
        <v>0</v>
      </c>
      <c r="G79" s="15">
        <f t="shared" si="4"/>
        <v>0</v>
      </c>
      <c r="H79" s="15"/>
    </row>
    <row r="80" spans="1:8" x14ac:dyDescent="0.25">
      <c r="A80" s="13" t="s">
        <v>134</v>
      </c>
      <c r="B80" s="160">
        <v>2820131</v>
      </c>
      <c r="C80" s="14" t="s">
        <v>304</v>
      </c>
      <c r="D80" s="160" t="str">
        <f>VLOOKUP(B80,MATERIALES!$A$2:$C$118,3,0)</f>
        <v>u</v>
      </c>
      <c r="E80" s="160">
        <v>1</v>
      </c>
      <c r="F80" s="15">
        <f>VLOOKUP(B80,MATERIALES!$A$2:$D$118,4,0)</f>
        <v>0</v>
      </c>
      <c r="G80" s="15">
        <f t="shared" ref="G80:G95" si="5">E80*F80</f>
        <v>0</v>
      </c>
      <c r="H80" s="15">
        <f>SUM(G80+G81+G82+G83)</f>
        <v>0</v>
      </c>
    </row>
    <row r="81" spans="1:8" x14ac:dyDescent="0.25">
      <c r="A81" s="13"/>
      <c r="B81" s="160">
        <v>2010502</v>
      </c>
      <c r="C81" s="14" t="s">
        <v>301</v>
      </c>
      <c r="D81" s="160" t="str">
        <f>VLOOKUP(B81,MATERIALES!$A$2:$C$118,3,0)</f>
        <v>u</v>
      </c>
      <c r="E81" s="160">
        <v>1</v>
      </c>
      <c r="F81" s="15">
        <f>VLOOKUP(B81,MATERIALES!$A$2:$D$118,4,0)</f>
        <v>0</v>
      </c>
      <c r="G81" s="15">
        <f t="shared" si="5"/>
        <v>0</v>
      </c>
      <c r="H81" s="15"/>
    </row>
    <row r="82" spans="1:8" x14ac:dyDescent="0.25">
      <c r="A82" s="13"/>
      <c r="B82" s="160">
        <v>2817101</v>
      </c>
      <c r="C82" s="14" t="s">
        <v>302</v>
      </c>
      <c r="D82" s="160" t="str">
        <f>VLOOKUP(B82,MATERIALES!$A$2:$C$118,3,0)</f>
        <v>u</v>
      </c>
      <c r="E82" s="160">
        <v>1</v>
      </c>
      <c r="F82" s="15">
        <f>VLOOKUP(B82,MATERIALES!$A$2:$D$118,4,0)</f>
        <v>0</v>
      </c>
      <c r="G82" s="15">
        <f t="shared" si="5"/>
        <v>0</v>
      </c>
      <c r="H82" s="15"/>
    </row>
    <row r="83" spans="1:8" x14ac:dyDescent="0.25">
      <c r="A83" s="13"/>
      <c r="B83" s="160">
        <v>2280172</v>
      </c>
      <c r="C83" s="14" t="s">
        <v>303</v>
      </c>
      <c r="D83" s="160" t="str">
        <f>VLOOKUP(B83,MATERIALES!$A$2:$C$118,3,0)</f>
        <v>u</v>
      </c>
      <c r="E83" s="160">
        <v>1</v>
      </c>
      <c r="F83" s="15">
        <f>VLOOKUP(B83,MATERIALES!$A$2:$D$118,4,0)</f>
        <v>0</v>
      </c>
      <c r="G83" s="15">
        <f t="shared" si="5"/>
        <v>0</v>
      </c>
      <c r="H83" s="15"/>
    </row>
    <row r="84" spans="1:8" x14ac:dyDescent="0.25">
      <c r="A84" s="13" t="s">
        <v>135</v>
      </c>
      <c r="B84" s="160">
        <v>2815106</v>
      </c>
      <c r="C84" s="14" t="s">
        <v>311</v>
      </c>
      <c r="D84" s="160" t="str">
        <f>VLOOKUP(B84,MATERIALES!$A$2:$C$118,3,0)</f>
        <v>u</v>
      </c>
      <c r="E84" s="160">
        <v>1</v>
      </c>
      <c r="F84" s="15">
        <f>VLOOKUP(B84,MATERIALES!$A$2:$D$118,4,0)</f>
        <v>0</v>
      </c>
      <c r="G84" s="15">
        <f t="shared" si="5"/>
        <v>0</v>
      </c>
      <c r="H84" s="15">
        <f>SUM(G84:G91)</f>
        <v>0</v>
      </c>
    </row>
    <row r="85" spans="1:8" x14ac:dyDescent="0.25">
      <c r="A85" s="13"/>
      <c r="B85" s="160">
        <v>2820166</v>
      </c>
      <c r="C85" s="14" t="s">
        <v>312</v>
      </c>
      <c r="D85" s="160" t="str">
        <f>VLOOKUP(B85,MATERIALES!$A$2:$C$118,3,0)</f>
        <v>u</v>
      </c>
      <c r="E85" s="160">
        <v>1</v>
      </c>
      <c r="F85" s="15">
        <f>VLOOKUP(B85,MATERIALES!$A$2:$D$118,4,0)</f>
        <v>0</v>
      </c>
      <c r="G85" s="15">
        <f t="shared" si="5"/>
        <v>0</v>
      </c>
      <c r="H85" s="15"/>
    </row>
    <row r="86" spans="1:8" x14ac:dyDescent="0.25">
      <c r="A86" s="13"/>
      <c r="B86" s="160">
        <v>2010152</v>
      </c>
      <c r="C86" s="14" t="s">
        <v>313</v>
      </c>
      <c r="D86" s="160" t="str">
        <f>VLOOKUP(B86,MATERIALES!$A$2:$C$118,3,0)</f>
        <v>u</v>
      </c>
      <c r="E86" s="160">
        <v>2</v>
      </c>
      <c r="F86" s="15">
        <f>VLOOKUP(B86,MATERIALES!$A$2:$D$118,4,0)</f>
        <v>0</v>
      </c>
      <c r="G86" s="15">
        <f t="shared" si="5"/>
        <v>0</v>
      </c>
      <c r="H86" s="15"/>
    </row>
    <row r="87" spans="1:8" x14ac:dyDescent="0.25">
      <c r="A87" s="13"/>
      <c r="B87" s="160">
        <v>2010311</v>
      </c>
      <c r="C87" s="14" t="s">
        <v>310</v>
      </c>
      <c r="D87" s="160" t="str">
        <f>VLOOKUP(B87,MATERIALES!$A$2:$C$118,3,0)</f>
        <v>u</v>
      </c>
      <c r="E87" s="160">
        <v>1</v>
      </c>
      <c r="F87" s="15">
        <f>VLOOKUP(B87,MATERIALES!$A$2:$D$118,4,0)</f>
        <v>0</v>
      </c>
      <c r="G87" s="15">
        <f t="shared" si="5"/>
        <v>0</v>
      </c>
      <c r="H87" s="15"/>
    </row>
    <row r="88" spans="1:8" x14ac:dyDescent="0.25">
      <c r="A88" s="13"/>
      <c r="B88" s="160">
        <v>2110114</v>
      </c>
      <c r="C88" s="14" t="s">
        <v>314</v>
      </c>
      <c r="D88" s="160" t="str">
        <f>VLOOKUP(B88,MATERIALES!$A$2:$C$118,3,0)</f>
        <v>u</v>
      </c>
      <c r="E88" s="160">
        <v>2</v>
      </c>
      <c r="F88" s="15">
        <f>VLOOKUP(B88,MATERIALES!$A$2:$D$118,4,0)</f>
        <v>0</v>
      </c>
      <c r="G88" s="15">
        <f t="shared" si="5"/>
        <v>0</v>
      </c>
      <c r="H88" s="15"/>
    </row>
    <row r="89" spans="1:8" x14ac:dyDescent="0.25">
      <c r="A89" s="13"/>
      <c r="B89" s="160">
        <v>1012137</v>
      </c>
      <c r="C89" s="14" t="s">
        <v>305</v>
      </c>
      <c r="D89" s="160" t="str">
        <f>VLOOKUP(B89,MATERIALES!$A$2:$C$118,3,0)</f>
        <v>m</v>
      </c>
      <c r="E89" s="160">
        <v>3</v>
      </c>
      <c r="F89" s="15">
        <f>VLOOKUP(B89,MATERIALES!$A$2:$D$118,4,0)</f>
        <v>0</v>
      </c>
      <c r="G89" s="15">
        <f t="shared" si="5"/>
        <v>0</v>
      </c>
      <c r="H89" s="15"/>
    </row>
    <row r="90" spans="1:8" x14ac:dyDescent="0.25">
      <c r="A90" s="13"/>
      <c r="B90" s="160">
        <v>1012301</v>
      </c>
      <c r="C90" s="14" t="s">
        <v>307</v>
      </c>
      <c r="D90" s="160" t="str">
        <f>VLOOKUP(B90,MATERIALES!$A$2:$C$118,3,0)</f>
        <v>m</v>
      </c>
      <c r="E90" s="160">
        <v>3</v>
      </c>
      <c r="F90" s="15">
        <f>VLOOKUP(B90,MATERIALES!$A$2:$D$118,4,0)</f>
        <v>0</v>
      </c>
      <c r="G90" s="15">
        <f t="shared" si="5"/>
        <v>0</v>
      </c>
      <c r="H90" s="15"/>
    </row>
    <row r="91" spans="1:8" x14ac:dyDescent="0.25">
      <c r="A91" s="13"/>
      <c r="B91" s="160">
        <v>2052244</v>
      </c>
      <c r="C91" s="14" t="s">
        <v>308</v>
      </c>
      <c r="D91" s="160" t="str">
        <f>VLOOKUP(B91,MATERIALES!$A$2:$C$118,3,0)</f>
        <v>u</v>
      </c>
      <c r="E91" s="160">
        <v>1</v>
      </c>
      <c r="F91" s="15">
        <f>VLOOKUP(B91,MATERIALES!$A$2:$D$118,4,0)</f>
        <v>0</v>
      </c>
      <c r="G91" s="15">
        <f t="shared" si="5"/>
        <v>0</v>
      </c>
      <c r="H91" s="15"/>
    </row>
    <row r="92" spans="1:8" x14ac:dyDescent="0.25">
      <c r="A92" s="13" t="s">
        <v>136</v>
      </c>
      <c r="B92" s="160">
        <v>2820165</v>
      </c>
      <c r="C92" s="14" t="s">
        <v>315</v>
      </c>
      <c r="D92" s="160" t="str">
        <f>VLOOKUP(B92,MATERIALES!$A$2:$C$118,3,0)</f>
        <v>u</v>
      </c>
      <c r="E92" s="160">
        <v>1</v>
      </c>
      <c r="F92" s="15">
        <f>VLOOKUP(B92,MATERIALES!$A$2:$D$118,4,0)</f>
        <v>0</v>
      </c>
      <c r="G92" s="15">
        <f t="shared" si="5"/>
        <v>0</v>
      </c>
      <c r="H92" s="15">
        <f>SUM(G92:G95)</f>
        <v>0</v>
      </c>
    </row>
    <row r="93" spans="1:8" x14ac:dyDescent="0.25">
      <c r="A93" s="13"/>
      <c r="B93" s="160">
        <v>2010152</v>
      </c>
      <c r="C93" s="14" t="s">
        <v>313</v>
      </c>
      <c r="D93" s="160" t="str">
        <f>VLOOKUP(B93,MATERIALES!$A$2:$C$118,3,0)</f>
        <v>u</v>
      </c>
      <c r="E93" s="160">
        <v>1</v>
      </c>
      <c r="F93" s="15">
        <f>VLOOKUP(B93,MATERIALES!$A$2:$D$118,4,0)</f>
        <v>0</v>
      </c>
      <c r="G93" s="15">
        <f t="shared" si="5"/>
        <v>0</v>
      </c>
      <c r="H93" s="15"/>
    </row>
    <row r="94" spans="1:8" x14ac:dyDescent="0.25">
      <c r="A94" s="13"/>
      <c r="B94" s="160">
        <v>1012301</v>
      </c>
      <c r="C94" s="14" t="s">
        <v>307</v>
      </c>
      <c r="D94" s="160" t="str">
        <f>VLOOKUP(B94,MATERIALES!$A$2:$C$118,3,0)</f>
        <v>m</v>
      </c>
      <c r="E94" s="160">
        <v>1.5</v>
      </c>
      <c r="F94" s="15">
        <f>VLOOKUP(B94,MATERIALES!$A$2:$D$118,4,0)</f>
        <v>0</v>
      </c>
      <c r="G94" s="15">
        <f t="shared" si="5"/>
        <v>0</v>
      </c>
      <c r="H94" s="15"/>
    </row>
    <row r="95" spans="1:8" x14ac:dyDescent="0.25">
      <c r="A95" s="13"/>
      <c r="B95" s="160">
        <v>2110114</v>
      </c>
      <c r="C95" s="14" t="s">
        <v>314</v>
      </c>
      <c r="D95" s="160" t="str">
        <f>VLOOKUP(B95,MATERIALES!$A$2:$C$118,3,0)</f>
        <v>u</v>
      </c>
      <c r="E95" s="160">
        <v>1</v>
      </c>
      <c r="F95" s="15">
        <f>VLOOKUP(B95,MATERIALES!$A$2:$D$118,4,0)</f>
        <v>0</v>
      </c>
      <c r="G95" s="15">
        <f t="shared" si="5"/>
        <v>0</v>
      </c>
      <c r="H95" s="15"/>
    </row>
    <row r="96" spans="1:8" x14ac:dyDescent="0.25">
      <c r="A96" s="13" t="s">
        <v>636</v>
      </c>
      <c r="B96" s="160">
        <v>2802020</v>
      </c>
      <c r="C96" s="14" t="s">
        <v>316</v>
      </c>
      <c r="D96" s="160" t="str">
        <f>VLOOKUP(B96,MATERIALES!$A$2:$C$118,3,0)</f>
        <v>u</v>
      </c>
      <c r="E96" s="160">
        <v>2</v>
      </c>
      <c r="F96" s="15">
        <f>VLOOKUP(B96,MATERIALES!$A$2:$D$118,4,0)</f>
        <v>0</v>
      </c>
      <c r="G96" s="15">
        <f t="shared" ref="G96:G107" si="6">E96*F96</f>
        <v>0</v>
      </c>
      <c r="H96" s="15">
        <f>SUM(G96:G107)</f>
        <v>0</v>
      </c>
    </row>
    <row r="97" spans="1:8" x14ac:dyDescent="0.25">
      <c r="A97" s="13"/>
      <c r="B97" s="160">
        <v>2834010</v>
      </c>
      <c r="C97" s="14" t="s">
        <v>274</v>
      </c>
      <c r="D97" s="160" t="str">
        <f>VLOOKUP(B97,MATERIALES!$A$2:$C$118,3,0)</f>
        <v>u</v>
      </c>
      <c r="E97" s="160">
        <v>4</v>
      </c>
      <c r="F97" s="15">
        <f>VLOOKUP(B97,MATERIALES!$A$2:$D$118,4,0)</f>
        <v>0</v>
      </c>
      <c r="G97" s="15">
        <f t="shared" si="6"/>
        <v>0</v>
      </c>
      <c r="H97" s="15"/>
    </row>
    <row r="98" spans="1:8" x14ac:dyDescent="0.25">
      <c r="A98" s="13"/>
      <c r="B98" s="160">
        <v>2820642</v>
      </c>
      <c r="C98" s="14" t="s">
        <v>317</v>
      </c>
      <c r="D98" s="160" t="str">
        <f>VLOOKUP(B98,MATERIALES!$A$2:$C$118,3,0)</f>
        <v>u</v>
      </c>
      <c r="E98" s="160">
        <v>2</v>
      </c>
      <c r="F98" s="15">
        <f>VLOOKUP(B98,MATERIALES!$A$2:$D$118,4,0)</f>
        <v>0</v>
      </c>
      <c r="G98" s="15">
        <f t="shared" si="6"/>
        <v>0</v>
      </c>
      <c r="H98" s="15"/>
    </row>
    <row r="99" spans="1:8" x14ac:dyDescent="0.25">
      <c r="A99" s="13"/>
      <c r="B99" s="160">
        <v>2815206</v>
      </c>
      <c r="C99" s="14" t="s">
        <v>309</v>
      </c>
      <c r="D99" s="160" t="str">
        <f>VLOOKUP(B99,MATERIALES!$A$2:$C$118,3,0)</f>
        <v>u</v>
      </c>
      <c r="E99" s="160">
        <v>1</v>
      </c>
      <c r="F99" s="15">
        <f>VLOOKUP(B99,MATERIALES!$A$2:$D$118,4,0)</f>
        <v>0</v>
      </c>
      <c r="G99" s="15">
        <f t="shared" si="6"/>
        <v>0</v>
      </c>
      <c r="H99" s="15"/>
    </row>
    <row r="100" spans="1:8" x14ac:dyDescent="0.25">
      <c r="A100" s="13"/>
      <c r="B100" s="160">
        <v>2820134</v>
      </c>
      <c r="C100" s="14" t="s">
        <v>318</v>
      </c>
      <c r="D100" s="160" t="str">
        <f>VLOOKUP(B100,MATERIALES!$A$2:$C$118,3,0)</f>
        <v>u</v>
      </c>
      <c r="E100" s="160">
        <v>1</v>
      </c>
      <c r="F100" s="15">
        <f>VLOOKUP(B100,MATERIALES!$A$2:$D$118,4,0)</f>
        <v>0</v>
      </c>
      <c r="G100" s="15">
        <f t="shared" si="6"/>
        <v>0</v>
      </c>
      <c r="H100" s="15"/>
    </row>
    <row r="101" spans="1:8" x14ac:dyDescent="0.25">
      <c r="A101" s="13"/>
      <c r="B101" s="160">
        <v>2814171</v>
      </c>
      <c r="C101" s="14" t="s">
        <v>320</v>
      </c>
      <c r="D101" s="160" t="str">
        <f>VLOOKUP(B101,MATERIALES!$A$2:$C$118,3,0)</f>
        <v>u</v>
      </c>
      <c r="E101" s="160">
        <v>6</v>
      </c>
      <c r="F101" s="15">
        <f>VLOOKUP(B101,MATERIALES!$A$2:$D$118,4,0)</f>
        <v>0</v>
      </c>
      <c r="G101" s="15">
        <f t="shared" si="6"/>
        <v>0</v>
      </c>
      <c r="H101" s="15"/>
    </row>
    <row r="102" spans="1:8" x14ac:dyDescent="0.25">
      <c r="A102" s="13"/>
      <c r="B102" s="160">
        <v>2980684</v>
      </c>
      <c r="C102" s="14" t="s">
        <v>319</v>
      </c>
      <c r="D102" s="160" t="str">
        <f>VLOOKUP(B102,MATERIALES!$A$2:$C$118,3,0)</f>
        <v>u</v>
      </c>
      <c r="E102" s="160">
        <v>2</v>
      </c>
      <c r="F102" s="15">
        <f>VLOOKUP(B102,MATERIALES!$A$2:$D$118,4,0)</f>
        <v>0</v>
      </c>
      <c r="G102" s="15">
        <f t="shared" si="6"/>
        <v>0</v>
      </c>
      <c r="H102" s="15"/>
    </row>
    <row r="103" spans="1:8" x14ac:dyDescent="0.25">
      <c r="A103" s="13"/>
      <c r="B103" s="160">
        <v>2901614</v>
      </c>
      <c r="C103" s="14" t="s">
        <v>273</v>
      </c>
      <c r="D103" s="160" t="str">
        <f>VLOOKUP(B103,MATERIALES!$A$2:$C$118,3,0)</f>
        <v>u</v>
      </c>
      <c r="E103" s="160">
        <v>4</v>
      </c>
      <c r="F103" s="15">
        <f>VLOOKUP(B103,MATERIALES!$A$2:$D$118,4,0)</f>
        <v>0</v>
      </c>
      <c r="G103" s="15">
        <f t="shared" si="6"/>
        <v>0</v>
      </c>
      <c r="H103" s="15"/>
    </row>
    <row r="104" spans="1:8" x14ac:dyDescent="0.25">
      <c r="A104" s="13"/>
      <c r="B104" s="160">
        <v>2901614</v>
      </c>
      <c r="C104" s="14" t="s">
        <v>273</v>
      </c>
      <c r="D104" s="160" t="str">
        <f>VLOOKUP(B104,MATERIALES!$A$2:$C$118,3,0)</f>
        <v>u</v>
      </c>
      <c r="E104" s="160">
        <v>4</v>
      </c>
      <c r="F104" s="15">
        <f>VLOOKUP(B104,MATERIALES!$A$2:$D$118,4,0)</f>
        <v>0</v>
      </c>
      <c r="G104" s="15">
        <f t="shared" si="6"/>
        <v>0</v>
      </c>
      <c r="H104" s="15"/>
    </row>
    <row r="105" spans="1:8" x14ac:dyDescent="0.25">
      <c r="A105" s="13"/>
      <c r="B105" s="160">
        <v>2010311</v>
      </c>
      <c r="C105" s="14" t="s">
        <v>310</v>
      </c>
      <c r="D105" s="160" t="str">
        <f>VLOOKUP(B105,MATERIALES!$A$2:$C$118,3,0)</f>
        <v>u</v>
      </c>
      <c r="E105" s="160">
        <v>6</v>
      </c>
      <c r="F105" s="15">
        <f>VLOOKUP(B105,MATERIALES!$A$2:$D$118,4,0)</f>
        <v>0</v>
      </c>
      <c r="G105" s="15">
        <f t="shared" si="6"/>
        <v>0</v>
      </c>
      <c r="H105" s="15"/>
    </row>
    <row r="106" spans="1:8" x14ac:dyDescent="0.25">
      <c r="A106" s="13"/>
      <c r="B106" s="160">
        <v>1012137</v>
      </c>
      <c r="C106" s="14" t="s">
        <v>305</v>
      </c>
      <c r="D106" s="160" t="str">
        <f>VLOOKUP(B106,MATERIALES!$A$2:$C$118,3,0)</f>
        <v>m</v>
      </c>
      <c r="E106" s="160">
        <v>18</v>
      </c>
      <c r="F106" s="15">
        <f>VLOOKUP(B106,MATERIALES!$A$2:$D$118,4,0)</f>
        <v>0</v>
      </c>
      <c r="G106" s="15">
        <f t="shared" si="6"/>
        <v>0</v>
      </c>
      <c r="H106" s="15"/>
    </row>
    <row r="107" spans="1:8" x14ac:dyDescent="0.25">
      <c r="A107" s="13"/>
      <c r="B107" s="160">
        <v>1012301</v>
      </c>
      <c r="C107" s="14" t="s">
        <v>307</v>
      </c>
      <c r="D107" s="160" t="str">
        <f>VLOOKUP(B107,MATERIALES!$A$2:$C$118,3,0)</f>
        <v>m</v>
      </c>
      <c r="E107" s="160">
        <v>6</v>
      </c>
      <c r="F107" s="15">
        <f>VLOOKUP(B107,MATERIALES!$A$2:$D$118,4,0)</f>
        <v>0</v>
      </c>
      <c r="G107" s="15">
        <f t="shared" si="6"/>
        <v>0</v>
      </c>
      <c r="H107" s="15"/>
    </row>
    <row r="108" spans="1:8" x14ac:dyDescent="0.25">
      <c r="A108" s="13" t="s">
        <v>137</v>
      </c>
      <c r="B108" s="160">
        <v>2802020</v>
      </c>
      <c r="C108" s="14" t="s">
        <v>316</v>
      </c>
      <c r="D108" s="160" t="str">
        <f>VLOOKUP(B108,MATERIALES!$A$2:$C$118,3,0)</f>
        <v>u</v>
      </c>
      <c r="E108" s="160">
        <v>2</v>
      </c>
      <c r="F108" s="15">
        <f>VLOOKUP(B108,MATERIALES!$A$2:$D$118,4,0)</f>
        <v>0</v>
      </c>
      <c r="G108" s="15">
        <f t="shared" ref="G108:G148" si="7">E108*F108</f>
        <v>0</v>
      </c>
      <c r="H108" s="15">
        <f>SUM(G108:G124)</f>
        <v>0</v>
      </c>
    </row>
    <row r="109" spans="1:8" x14ac:dyDescent="0.25">
      <c r="A109" s="13"/>
      <c r="B109" s="160">
        <v>2834010</v>
      </c>
      <c r="C109" s="14" t="s">
        <v>274</v>
      </c>
      <c r="D109" s="160" t="str">
        <f>VLOOKUP(B109,MATERIALES!$A$2:$C$118,3,0)</f>
        <v>u</v>
      </c>
      <c r="E109" s="160">
        <v>4</v>
      </c>
      <c r="F109" s="15">
        <f>VLOOKUP(B109,MATERIALES!$A$2:$D$118,4,0)</f>
        <v>0</v>
      </c>
      <c r="G109" s="15">
        <f t="shared" si="7"/>
        <v>0</v>
      </c>
      <c r="H109" s="15"/>
    </row>
    <row r="110" spans="1:8" x14ac:dyDescent="0.25">
      <c r="A110" s="13"/>
      <c r="B110" s="160">
        <v>2820642</v>
      </c>
      <c r="C110" s="14" t="s">
        <v>317</v>
      </c>
      <c r="D110" s="160" t="str">
        <f>VLOOKUP(B110,MATERIALES!$A$2:$C$118,3,0)</f>
        <v>u</v>
      </c>
      <c r="E110" s="160">
        <v>2</v>
      </c>
      <c r="F110" s="15">
        <f>VLOOKUP(B110,MATERIALES!$A$2:$D$118,4,0)</f>
        <v>0</v>
      </c>
      <c r="G110" s="15">
        <f t="shared" si="7"/>
        <v>0</v>
      </c>
      <c r="H110" s="15"/>
    </row>
    <row r="111" spans="1:8" x14ac:dyDescent="0.25">
      <c r="A111" s="13"/>
      <c r="B111" s="160">
        <v>2815106</v>
      </c>
      <c r="C111" s="14" t="s">
        <v>311</v>
      </c>
      <c r="D111" s="160" t="str">
        <f>VLOOKUP(B111,MATERIALES!$A$2:$C$118,3,0)</f>
        <v>u</v>
      </c>
      <c r="E111" s="160">
        <v>1</v>
      </c>
      <c r="F111" s="15">
        <f>VLOOKUP(B111,MATERIALES!$A$2:$D$118,4,0)</f>
        <v>0</v>
      </c>
      <c r="G111" s="15">
        <f t="shared" si="7"/>
        <v>0</v>
      </c>
      <c r="H111" s="15"/>
    </row>
    <row r="112" spans="1:8" x14ac:dyDescent="0.25">
      <c r="A112" s="13"/>
      <c r="B112" s="160">
        <v>2820166</v>
      </c>
      <c r="C112" s="14" t="s">
        <v>312</v>
      </c>
      <c r="D112" s="160" t="str">
        <f>VLOOKUP(B112,MATERIALES!$A$2:$C$118,3,0)</f>
        <v>u</v>
      </c>
      <c r="E112" s="160">
        <v>1</v>
      </c>
      <c r="F112" s="15">
        <f>VLOOKUP(B112,MATERIALES!$A$2:$D$118,4,0)</f>
        <v>0</v>
      </c>
      <c r="G112" s="15">
        <f t="shared" si="7"/>
        <v>0</v>
      </c>
      <c r="H112" s="15"/>
    </row>
    <row r="113" spans="1:8" x14ac:dyDescent="0.25">
      <c r="A113" s="13"/>
      <c r="B113" s="160">
        <v>2820134</v>
      </c>
      <c r="C113" s="14" t="s">
        <v>318</v>
      </c>
      <c r="D113" s="160" t="str">
        <f>VLOOKUP(B113,MATERIALES!$A$2:$C$118,3,0)</f>
        <v>u</v>
      </c>
      <c r="E113" s="160">
        <v>1</v>
      </c>
      <c r="F113" s="15">
        <f>VLOOKUP(B113,MATERIALES!$A$2:$D$118,4,0)</f>
        <v>0</v>
      </c>
      <c r="G113" s="15">
        <f t="shared" si="7"/>
        <v>0</v>
      </c>
      <c r="H113" s="15"/>
    </row>
    <row r="114" spans="1:8" x14ac:dyDescent="0.25">
      <c r="A114" s="13"/>
      <c r="B114" s="160">
        <v>2901614</v>
      </c>
      <c r="C114" s="14" t="s">
        <v>273</v>
      </c>
      <c r="D114" s="160" t="str">
        <f>VLOOKUP(B114,MATERIALES!$A$2:$C$118,3,0)</f>
        <v>u</v>
      </c>
      <c r="E114" s="160">
        <v>4</v>
      </c>
      <c r="F114" s="15">
        <f>VLOOKUP(B114,MATERIALES!$A$2:$D$118,4,0)</f>
        <v>0</v>
      </c>
      <c r="G114" s="15">
        <f t="shared" si="7"/>
        <v>0</v>
      </c>
      <c r="H114" s="15"/>
    </row>
    <row r="115" spans="1:8" x14ac:dyDescent="0.25">
      <c r="A115" s="13"/>
      <c r="B115" s="160">
        <v>2901614</v>
      </c>
      <c r="C115" s="14" t="s">
        <v>273</v>
      </c>
      <c r="D115" s="160" t="str">
        <f>VLOOKUP(B115,MATERIALES!$A$2:$C$118,3,0)</f>
        <v>u</v>
      </c>
      <c r="E115" s="160">
        <v>4</v>
      </c>
      <c r="F115" s="15">
        <f>VLOOKUP(B115,MATERIALES!$A$2:$D$118,4,0)</f>
        <v>0</v>
      </c>
      <c r="G115" s="15">
        <f t="shared" si="7"/>
        <v>0</v>
      </c>
      <c r="H115" s="15"/>
    </row>
    <row r="116" spans="1:8" x14ac:dyDescent="0.25">
      <c r="A116" s="13"/>
      <c r="B116" s="160">
        <v>2980684</v>
      </c>
      <c r="C116" s="14" t="s">
        <v>319</v>
      </c>
      <c r="D116" s="160" t="str">
        <f>VLOOKUP(B116,MATERIALES!$A$2:$C$118,3,0)</f>
        <v>u</v>
      </c>
      <c r="E116" s="160">
        <v>2</v>
      </c>
      <c r="F116" s="15">
        <f>VLOOKUP(B116,MATERIALES!$A$2:$D$118,4,0)</f>
        <v>0</v>
      </c>
      <c r="G116" s="15">
        <f t="shared" si="7"/>
        <v>0</v>
      </c>
      <c r="H116" s="15"/>
    </row>
    <row r="117" spans="1:8" x14ac:dyDescent="0.25">
      <c r="A117" s="13"/>
      <c r="B117" s="160">
        <v>2010152</v>
      </c>
      <c r="C117" s="14" t="s">
        <v>313</v>
      </c>
      <c r="D117" s="160" t="str">
        <f>VLOOKUP(B117,MATERIALES!$A$2:$C$118,3,0)</f>
        <v>u</v>
      </c>
      <c r="E117" s="160">
        <v>6</v>
      </c>
      <c r="F117" s="15">
        <f>VLOOKUP(B117,MATERIALES!$A$2:$D$118,4,0)</f>
        <v>0</v>
      </c>
      <c r="G117" s="15">
        <f t="shared" si="7"/>
        <v>0</v>
      </c>
      <c r="H117" s="15"/>
    </row>
    <row r="118" spans="1:8" x14ac:dyDescent="0.25">
      <c r="A118" s="13"/>
      <c r="B118" s="160">
        <v>2010311</v>
      </c>
      <c r="C118" s="14" t="s">
        <v>310</v>
      </c>
      <c r="D118" s="160" t="str">
        <f>VLOOKUP(B118,MATERIALES!$A$2:$C$118,3,0)</f>
        <v>u</v>
      </c>
      <c r="E118" s="160">
        <v>3</v>
      </c>
      <c r="F118" s="15">
        <f>VLOOKUP(B118,MATERIALES!$A$2:$D$118,4,0)</f>
        <v>0</v>
      </c>
      <c r="G118" s="15">
        <f t="shared" si="7"/>
        <v>0</v>
      </c>
      <c r="H118" s="15"/>
    </row>
    <row r="119" spans="1:8" x14ac:dyDescent="0.25">
      <c r="A119" s="13"/>
      <c r="B119" s="160">
        <v>2814171</v>
      </c>
      <c r="C119" s="14" t="s">
        <v>320</v>
      </c>
      <c r="D119" s="160" t="str">
        <f>VLOOKUP(B119,MATERIALES!$A$2:$C$118,3,0)</f>
        <v>u</v>
      </c>
      <c r="E119" s="160">
        <v>2</v>
      </c>
      <c r="F119" s="15">
        <f>VLOOKUP(B119,MATERIALES!$A$2:$D$118,4,0)</f>
        <v>0</v>
      </c>
      <c r="G119" s="15">
        <f t="shared" si="7"/>
        <v>0</v>
      </c>
      <c r="H119" s="15"/>
    </row>
    <row r="120" spans="1:8" x14ac:dyDescent="0.25">
      <c r="A120" s="13"/>
      <c r="B120" s="160">
        <v>2110114</v>
      </c>
      <c r="C120" s="14" t="s">
        <v>314</v>
      </c>
      <c r="D120" s="160" t="str">
        <f>VLOOKUP(B120,MATERIALES!$A$2:$C$118,3,0)</f>
        <v>u</v>
      </c>
      <c r="E120" s="160">
        <v>6</v>
      </c>
      <c r="F120" s="15">
        <f>VLOOKUP(B120,MATERIALES!$A$2:$D$118,4,0)</f>
        <v>0</v>
      </c>
      <c r="G120" s="15">
        <f t="shared" si="7"/>
        <v>0</v>
      </c>
      <c r="H120" s="15"/>
    </row>
    <row r="121" spans="1:8" x14ac:dyDescent="0.25">
      <c r="A121" s="13"/>
      <c r="B121" s="160">
        <v>1012301</v>
      </c>
      <c r="C121" s="14" t="s">
        <v>307</v>
      </c>
      <c r="D121" s="160" t="str">
        <f>VLOOKUP(B121,MATERIALES!$A$2:$C$118,3,0)</f>
        <v>m</v>
      </c>
      <c r="E121" s="160">
        <v>9</v>
      </c>
      <c r="F121" s="15">
        <f>VLOOKUP(B121,MATERIALES!$A$2:$D$118,4,0)</f>
        <v>0</v>
      </c>
      <c r="G121" s="15">
        <f t="shared" si="7"/>
        <v>0</v>
      </c>
      <c r="H121" s="15"/>
    </row>
    <row r="122" spans="1:8" x14ac:dyDescent="0.25">
      <c r="A122" s="13"/>
      <c r="B122" s="160">
        <v>1012137</v>
      </c>
      <c r="C122" s="14" t="s">
        <v>305</v>
      </c>
      <c r="D122" s="160" t="str">
        <f>VLOOKUP(B122,MATERIALES!$A$2:$C$118,3,0)</f>
        <v>m</v>
      </c>
      <c r="E122" s="160">
        <v>9</v>
      </c>
      <c r="F122" s="15">
        <f>VLOOKUP(B122,MATERIALES!$A$2:$D$118,4,0)</f>
        <v>0</v>
      </c>
      <c r="G122" s="15">
        <f t="shared" si="7"/>
        <v>0</v>
      </c>
      <c r="H122" s="15"/>
    </row>
    <row r="123" spans="1:8" x14ac:dyDescent="0.25">
      <c r="A123" s="13"/>
      <c r="B123" s="160">
        <v>2810102</v>
      </c>
      <c r="C123" s="14" t="s">
        <v>159</v>
      </c>
      <c r="D123" s="160" t="str">
        <f>VLOOKUP(B123,MATERIALES!$A$2:$C$118,3,0)</f>
        <v>u</v>
      </c>
      <c r="E123" s="160">
        <v>4</v>
      </c>
      <c r="F123" s="15">
        <f>VLOOKUP(B123,MATERIALES!$A$2:$D$118,4,0)</f>
        <v>0</v>
      </c>
      <c r="G123" s="15">
        <f t="shared" si="7"/>
        <v>0</v>
      </c>
      <c r="H123" s="15"/>
    </row>
    <row r="124" spans="1:8" x14ac:dyDescent="0.25">
      <c r="A124" s="13"/>
      <c r="B124" s="160">
        <v>2052244</v>
      </c>
      <c r="C124" s="14" t="s">
        <v>308</v>
      </c>
      <c r="D124" s="160" t="str">
        <f>VLOOKUP(B124,MATERIALES!$A$2:$C$118,3,0)</f>
        <v>u</v>
      </c>
      <c r="E124" s="160">
        <v>3</v>
      </c>
      <c r="F124" s="15">
        <f>VLOOKUP(B124,MATERIALES!$A$2:$D$118,4,0)</f>
        <v>0</v>
      </c>
      <c r="G124" s="15">
        <f t="shared" si="7"/>
        <v>0</v>
      </c>
      <c r="H124" s="15"/>
    </row>
    <row r="125" spans="1:8" x14ac:dyDescent="0.25">
      <c r="A125" s="13" t="s">
        <v>138</v>
      </c>
      <c r="B125" s="160">
        <v>2802020</v>
      </c>
      <c r="C125" s="14" t="s">
        <v>316</v>
      </c>
      <c r="D125" s="160" t="str">
        <f>VLOOKUP(B125,MATERIALES!$A$2:$C$118,3,0)</f>
        <v>u</v>
      </c>
      <c r="E125" s="160">
        <v>1</v>
      </c>
      <c r="F125" s="15">
        <f>VLOOKUP(B125,MATERIALES!$A$2:$D$118,4,0)</f>
        <v>0</v>
      </c>
      <c r="G125" s="15">
        <f t="shared" si="7"/>
        <v>0</v>
      </c>
      <c r="H125" s="15">
        <f>SUM(G125:G134)</f>
        <v>0</v>
      </c>
    </row>
    <row r="126" spans="1:8" x14ac:dyDescent="0.25">
      <c r="A126" s="13"/>
      <c r="B126" s="160">
        <v>2834010</v>
      </c>
      <c r="C126" s="14" t="s">
        <v>274</v>
      </c>
      <c r="D126" s="160" t="str">
        <f>VLOOKUP(B126,MATERIALES!$A$2:$C$118,3,0)</f>
        <v>u</v>
      </c>
      <c r="E126" s="160">
        <v>2</v>
      </c>
      <c r="F126" s="15">
        <f>VLOOKUP(B126,MATERIALES!$A$2:$D$118,4,0)</f>
        <v>0</v>
      </c>
      <c r="G126" s="15">
        <f t="shared" si="7"/>
        <v>0</v>
      </c>
      <c r="H126" s="15"/>
    </row>
    <row r="127" spans="1:8" x14ac:dyDescent="0.25">
      <c r="A127" s="13"/>
      <c r="B127" s="160">
        <v>2814171</v>
      </c>
      <c r="C127" s="14" t="s">
        <v>320</v>
      </c>
      <c r="D127" s="160" t="str">
        <f>VLOOKUP(B127,MATERIALES!$A$2:$C$118,3,0)</f>
        <v>u</v>
      </c>
      <c r="E127" s="160">
        <v>2</v>
      </c>
      <c r="F127" s="15">
        <f>VLOOKUP(B127,MATERIALES!$A$2:$D$118,4,0)</f>
        <v>0</v>
      </c>
      <c r="G127" s="15">
        <f t="shared" si="7"/>
        <v>0</v>
      </c>
      <c r="H127" s="15"/>
    </row>
    <row r="128" spans="1:8" x14ac:dyDescent="0.25">
      <c r="A128" s="13"/>
      <c r="B128" s="160">
        <v>2815106</v>
      </c>
      <c r="C128" s="14" t="s">
        <v>311</v>
      </c>
      <c r="D128" s="160" t="str">
        <f>VLOOKUP(B128,MATERIALES!$A$2:$C$118,3,0)</f>
        <v>u</v>
      </c>
      <c r="E128" s="160">
        <v>1</v>
      </c>
      <c r="F128" s="15">
        <f>VLOOKUP(B128,MATERIALES!$A$2:$D$118,4,0)</f>
        <v>0</v>
      </c>
      <c r="G128" s="15">
        <f t="shared" si="7"/>
        <v>0</v>
      </c>
      <c r="H128" s="15"/>
    </row>
    <row r="129" spans="1:8" x14ac:dyDescent="0.25">
      <c r="A129" s="13"/>
      <c r="B129" s="160">
        <v>2820133</v>
      </c>
      <c r="C129" s="14" t="s">
        <v>288</v>
      </c>
      <c r="D129" s="160" t="str">
        <f>VLOOKUP(B129,MATERIALES!$A$2:$C$118,3,0)</f>
        <v>u</v>
      </c>
      <c r="E129" s="160">
        <v>1</v>
      </c>
      <c r="F129" s="15">
        <f>VLOOKUP(B129,MATERIALES!$A$2:$D$118,4,0)</f>
        <v>0</v>
      </c>
      <c r="G129" s="15">
        <f t="shared" si="7"/>
        <v>0</v>
      </c>
      <c r="H129" s="15"/>
    </row>
    <row r="130" spans="1:8" x14ac:dyDescent="0.25">
      <c r="A130" s="13"/>
      <c r="B130" s="160">
        <v>2901614</v>
      </c>
      <c r="C130" s="14" t="s">
        <v>273</v>
      </c>
      <c r="D130" s="160" t="str">
        <f>VLOOKUP(B130,MATERIALES!$A$2:$C$118,3,0)</f>
        <v>u</v>
      </c>
      <c r="E130" s="160">
        <v>2</v>
      </c>
      <c r="F130" s="15">
        <f>VLOOKUP(B130,MATERIALES!$A$2:$D$118,4,0)</f>
        <v>0</v>
      </c>
      <c r="G130" s="15">
        <f t="shared" si="7"/>
        <v>0</v>
      </c>
      <c r="H130" s="15"/>
    </row>
    <row r="131" spans="1:8" x14ac:dyDescent="0.25">
      <c r="A131" s="13"/>
      <c r="B131" s="160">
        <v>2851631</v>
      </c>
      <c r="C131" s="14" t="s">
        <v>321</v>
      </c>
      <c r="D131" s="160" t="str">
        <f>VLOOKUP(B131,MATERIALES!$A$2:$C$118,3,0)</f>
        <v>u</v>
      </c>
      <c r="E131" s="160">
        <v>1</v>
      </c>
      <c r="F131" s="15">
        <f>VLOOKUP(B131,MATERIALES!$A$2:$D$118,4,0)</f>
        <v>0</v>
      </c>
      <c r="G131" s="15">
        <f t="shared" si="7"/>
        <v>0</v>
      </c>
      <c r="H131" s="15"/>
    </row>
    <row r="132" spans="1:8" x14ac:dyDescent="0.25">
      <c r="A132" s="13"/>
      <c r="B132" s="160">
        <v>2010311</v>
      </c>
      <c r="C132" s="14" t="s">
        <v>310</v>
      </c>
      <c r="D132" s="160" t="str">
        <f>VLOOKUP(B132,MATERIALES!$A$2:$C$118,3,0)</f>
        <v>u</v>
      </c>
      <c r="E132" s="160">
        <v>3</v>
      </c>
      <c r="F132" s="15">
        <f>VLOOKUP(B132,MATERIALES!$A$2:$D$118,4,0)</f>
        <v>0</v>
      </c>
      <c r="G132" s="15">
        <f t="shared" si="7"/>
        <v>0</v>
      </c>
      <c r="H132" s="15"/>
    </row>
    <row r="133" spans="1:8" x14ac:dyDescent="0.25">
      <c r="A133" s="13"/>
      <c r="B133" s="160">
        <v>1012137</v>
      </c>
      <c r="C133" s="14" t="s">
        <v>305</v>
      </c>
      <c r="D133" s="160" t="str">
        <f>VLOOKUP(B133,MATERIALES!$A$2:$C$118,3,0)</f>
        <v>m</v>
      </c>
      <c r="E133" s="160">
        <v>9</v>
      </c>
      <c r="F133" s="15">
        <f>VLOOKUP(B133,MATERIALES!$A$2:$D$118,4,0)</f>
        <v>0</v>
      </c>
      <c r="G133" s="15">
        <f t="shared" si="7"/>
        <v>0</v>
      </c>
      <c r="H133" s="15"/>
    </row>
    <row r="134" spans="1:8" x14ac:dyDescent="0.25">
      <c r="A134" s="13"/>
      <c r="B134" s="160">
        <v>1012301</v>
      </c>
      <c r="C134" s="14" t="s">
        <v>307</v>
      </c>
      <c r="D134" s="160" t="str">
        <f>VLOOKUP(B134,MATERIALES!$A$2:$C$118,3,0)</f>
        <v>m</v>
      </c>
      <c r="E134" s="160">
        <v>6</v>
      </c>
      <c r="F134" s="15">
        <f>VLOOKUP(B134,MATERIALES!$A$2:$D$118,4,0)</f>
        <v>0</v>
      </c>
      <c r="G134" s="15">
        <f t="shared" si="7"/>
        <v>0</v>
      </c>
      <c r="H134" s="15"/>
    </row>
    <row r="135" spans="1:8" x14ac:dyDescent="0.25">
      <c r="A135" s="13" t="s">
        <v>139</v>
      </c>
      <c r="B135" s="160">
        <v>2802020</v>
      </c>
      <c r="C135" s="14" t="s">
        <v>316</v>
      </c>
      <c r="D135" s="160" t="str">
        <f>VLOOKUP(B135,MATERIALES!$A$2:$C$118,3,0)</f>
        <v>u</v>
      </c>
      <c r="E135" s="160">
        <v>2</v>
      </c>
      <c r="F135" s="15">
        <f>VLOOKUP(B135,MATERIALES!$A$2:$D$118,4,0)</f>
        <v>0</v>
      </c>
      <c r="G135" s="15">
        <f t="shared" si="7"/>
        <v>0</v>
      </c>
      <c r="H135" s="15">
        <f>SUM(G135:G146)</f>
        <v>0</v>
      </c>
    </row>
    <row r="136" spans="1:8" x14ac:dyDescent="0.25">
      <c r="A136" s="13"/>
      <c r="B136" s="160">
        <v>2834010</v>
      </c>
      <c r="C136" s="14" t="s">
        <v>274</v>
      </c>
      <c r="D136" s="160" t="str">
        <f>VLOOKUP(B136,MATERIALES!$A$2:$C$118,3,0)</f>
        <v>u</v>
      </c>
      <c r="E136" s="160">
        <v>4</v>
      </c>
      <c r="F136" s="15">
        <f>VLOOKUP(B136,MATERIALES!$A$2:$D$118,4,0)</f>
        <v>0</v>
      </c>
      <c r="G136" s="15">
        <f t="shared" si="7"/>
        <v>0</v>
      </c>
      <c r="H136" s="15"/>
    </row>
    <row r="137" spans="1:8" x14ac:dyDescent="0.25">
      <c r="A137" s="13"/>
      <c r="B137" s="160">
        <v>2820642</v>
      </c>
      <c r="C137" s="14" t="s">
        <v>317</v>
      </c>
      <c r="D137" s="160" t="str">
        <f>VLOOKUP(B137,MATERIALES!$A$2:$C$118,3,0)</f>
        <v>u</v>
      </c>
      <c r="E137" s="160">
        <v>2</v>
      </c>
      <c r="F137" s="15">
        <f>VLOOKUP(B137,MATERIALES!$A$2:$D$118,4,0)</f>
        <v>0</v>
      </c>
      <c r="G137" s="15">
        <f t="shared" si="7"/>
        <v>0</v>
      </c>
      <c r="H137" s="15"/>
    </row>
    <row r="138" spans="1:8" x14ac:dyDescent="0.25">
      <c r="A138" s="13"/>
      <c r="B138" s="160">
        <v>2820165</v>
      </c>
      <c r="C138" s="14" t="s">
        <v>315</v>
      </c>
      <c r="D138" s="160" t="str">
        <f>VLOOKUP(B138,MATERIALES!$A$2:$C$118,3,0)</f>
        <v>u</v>
      </c>
      <c r="E138" s="160">
        <v>1</v>
      </c>
      <c r="F138" s="15">
        <f>VLOOKUP(B138,MATERIALES!$A$2:$D$118,4,0)</f>
        <v>0</v>
      </c>
      <c r="G138" s="15">
        <f t="shared" si="7"/>
        <v>0</v>
      </c>
      <c r="H138" s="15"/>
    </row>
    <row r="139" spans="1:8" x14ac:dyDescent="0.25">
      <c r="A139" s="13"/>
      <c r="B139" s="160">
        <v>2820134</v>
      </c>
      <c r="C139" s="14" t="s">
        <v>318</v>
      </c>
      <c r="D139" s="160" t="str">
        <f>VLOOKUP(B139,MATERIALES!$A$2:$C$118,3,0)</f>
        <v>u</v>
      </c>
      <c r="E139" s="160">
        <v>1</v>
      </c>
      <c r="F139" s="15">
        <f>VLOOKUP(B139,MATERIALES!$A$2:$D$118,4,0)</f>
        <v>0</v>
      </c>
      <c r="G139" s="15">
        <f t="shared" si="7"/>
        <v>0</v>
      </c>
      <c r="H139" s="15"/>
    </row>
    <row r="140" spans="1:8" x14ac:dyDescent="0.25">
      <c r="A140" s="13"/>
      <c r="B140" s="160">
        <v>2901614</v>
      </c>
      <c r="C140" s="14" t="s">
        <v>273</v>
      </c>
      <c r="D140" s="160" t="str">
        <f>VLOOKUP(B140,MATERIALES!$A$2:$C$118,3,0)</f>
        <v>u</v>
      </c>
      <c r="E140" s="160">
        <v>4</v>
      </c>
      <c r="F140" s="15">
        <f>VLOOKUP(B140,MATERIALES!$A$2:$D$118,4,0)</f>
        <v>0</v>
      </c>
      <c r="G140" s="15">
        <f t="shared" si="7"/>
        <v>0</v>
      </c>
      <c r="H140" s="15"/>
    </row>
    <row r="141" spans="1:8" x14ac:dyDescent="0.25">
      <c r="A141" s="13"/>
      <c r="B141" s="160">
        <v>2901614</v>
      </c>
      <c r="C141" s="14" t="s">
        <v>273</v>
      </c>
      <c r="D141" s="160" t="str">
        <f>VLOOKUP(B141,MATERIALES!$A$2:$C$118,3,0)</f>
        <v>u</v>
      </c>
      <c r="E141" s="160">
        <v>4</v>
      </c>
      <c r="F141" s="15">
        <f>VLOOKUP(B141,MATERIALES!$A$2:$D$118,4,0)</f>
        <v>0</v>
      </c>
      <c r="G141" s="15">
        <f t="shared" si="7"/>
        <v>0</v>
      </c>
      <c r="H141" s="15"/>
    </row>
    <row r="142" spans="1:8" x14ac:dyDescent="0.25">
      <c r="A142" s="13"/>
      <c r="B142" s="160">
        <v>2980684</v>
      </c>
      <c r="C142" s="14" t="s">
        <v>319</v>
      </c>
      <c r="D142" s="160" t="str">
        <f>VLOOKUP(B142,MATERIALES!$A$2:$C$118,3,0)</f>
        <v>u</v>
      </c>
      <c r="E142" s="160">
        <v>2</v>
      </c>
      <c r="F142" s="15">
        <f>VLOOKUP(B142,MATERIALES!$A$2:$D$118,4,0)</f>
        <v>0</v>
      </c>
      <c r="G142" s="15">
        <f t="shared" si="7"/>
        <v>0</v>
      </c>
      <c r="H142" s="15"/>
    </row>
    <row r="143" spans="1:8" x14ac:dyDescent="0.25">
      <c r="A143" s="13"/>
      <c r="B143" s="160">
        <v>2010152</v>
      </c>
      <c r="C143" s="14" t="s">
        <v>313</v>
      </c>
      <c r="D143" s="160" t="str">
        <f>VLOOKUP(B143,MATERIALES!$A$2:$C$118,3,0)</f>
        <v>u</v>
      </c>
      <c r="E143" s="160">
        <v>3</v>
      </c>
      <c r="F143" s="15">
        <f>VLOOKUP(B143,MATERIALES!$A$2:$D$118,4,0)</f>
        <v>0</v>
      </c>
      <c r="G143" s="15">
        <f t="shared" si="7"/>
        <v>0</v>
      </c>
      <c r="H143" s="15"/>
    </row>
    <row r="144" spans="1:8" x14ac:dyDescent="0.25">
      <c r="A144" s="13"/>
      <c r="B144" s="160">
        <v>2110114</v>
      </c>
      <c r="C144" s="14" t="s">
        <v>314</v>
      </c>
      <c r="D144" s="160" t="str">
        <f>VLOOKUP(B144,MATERIALES!$A$2:$C$118,3,0)</f>
        <v>u</v>
      </c>
      <c r="E144" s="160">
        <v>3</v>
      </c>
      <c r="F144" s="15">
        <f>VLOOKUP(B144,MATERIALES!$A$2:$D$118,4,0)</f>
        <v>0</v>
      </c>
      <c r="G144" s="15">
        <f t="shared" si="7"/>
        <v>0</v>
      </c>
      <c r="H144" s="15"/>
    </row>
    <row r="145" spans="1:8" x14ac:dyDescent="0.25">
      <c r="A145" s="13"/>
      <c r="B145" s="160">
        <v>1012301</v>
      </c>
      <c r="C145" s="14" t="s">
        <v>307</v>
      </c>
      <c r="D145" s="160" t="str">
        <f>VLOOKUP(B145,MATERIALES!$A$2:$C$118,3,0)</f>
        <v>m</v>
      </c>
      <c r="E145" s="160">
        <v>4.5</v>
      </c>
      <c r="F145" s="15">
        <f>VLOOKUP(B145,MATERIALES!$A$2:$D$118,4,0)</f>
        <v>0</v>
      </c>
      <c r="G145" s="15">
        <f t="shared" si="7"/>
        <v>0</v>
      </c>
      <c r="H145" s="15"/>
    </row>
    <row r="146" spans="1:8" x14ac:dyDescent="0.25">
      <c r="A146" s="13"/>
      <c r="B146" s="160">
        <v>2810102</v>
      </c>
      <c r="C146" s="14" t="s">
        <v>159</v>
      </c>
      <c r="D146" s="160" t="str">
        <f>VLOOKUP(B146,MATERIALES!$A$2:$C$118,3,0)</f>
        <v>u</v>
      </c>
      <c r="E146" s="160">
        <v>2</v>
      </c>
      <c r="F146" s="15">
        <f>VLOOKUP(B146,MATERIALES!$A$2:$D$118,4,0)</f>
        <v>0</v>
      </c>
      <c r="G146" s="15">
        <f t="shared" si="7"/>
        <v>0</v>
      </c>
      <c r="H146" s="15"/>
    </row>
    <row r="147" spans="1:8" x14ac:dyDescent="0.25">
      <c r="A147" s="13" t="s">
        <v>140</v>
      </c>
      <c r="B147" s="160">
        <v>2282003</v>
      </c>
      <c r="C147" s="14" t="s">
        <v>323</v>
      </c>
      <c r="D147" s="160" t="str">
        <f>VLOOKUP(B147,MATERIALES!$A$2:$C$118,3,0)</f>
        <v>u</v>
      </c>
      <c r="E147" s="160">
        <v>2</v>
      </c>
      <c r="F147" s="15">
        <f>VLOOKUP(B147,MATERIALES!$A$2:$D$118,4,0)</f>
        <v>0</v>
      </c>
      <c r="G147" s="15">
        <f t="shared" si="7"/>
        <v>0</v>
      </c>
      <c r="H147" s="15">
        <f>SUM(G147:G148)</f>
        <v>0</v>
      </c>
    </row>
    <row r="148" spans="1:8" x14ac:dyDescent="0.25">
      <c r="A148" s="13"/>
      <c r="B148" s="160">
        <v>1015207</v>
      </c>
      <c r="C148" s="14" t="s">
        <v>324</v>
      </c>
      <c r="D148" s="160" t="str">
        <f>VLOOKUP(B148,MATERIALES!$A$2:$C$118,3,0)</f>
        <v>m</v>
      </c>
      <c r="E148" s="160">
        <v>40</v>
      </c>
      <c r="F148" s="15">
        <f>VLOOKUP(B148,MATERIALES!$A$2:$D$118,4,0)</f>
        <v>0</v>
      </c>
      <c r="G148" s="15">
        <f t="shared" si="7"/>
        <v>0</v>
      </c>
      <c r="H148" s="15"/>
    </row>
    <row r="149" spans="1:8" x14ac:dyDescent="0.25">
      <c r="A149" s="13" t="s">
        <v>637</v>
      </c>
      <c r="B149" s="160">
        <v>2112042</v>
      </c>
      <c r="C149" s="14" t="s">
        <v>334</v>
      </c>
      <c r="D149" s="160" t="str">
        <f>VLOOKUP(B149,MATERIALES!$A$2:$C$118,3,0)</f>
        <v>u</v>
      </c>
      <c r="E149" s="160">
        <v>6</v>
      </c>
      <c r="F149" s="15">
        <f>VLOOKUP(B149,MATERIALES!$A$2:$D$118,4,0)</f>
        <v>0</v>
      </c>
      <c r="G149" s="15">
        <f t="shared" ref="G149:G171" si="8">E149*F149</f>
        <v>0</v>
      </c>
      <c r="H149" s="15">
        <f>SUM(G149:G171)</f>
        <v>0</v>
      </c>
    </row>
    <row r="150" spans="1:8" x14ac:dyDescent="0.25">
      <c r="A150" s="13"/>
      <c r="B150" s="160">
        <v>2052244</v>
      </c>
      <c r="C150" s="14" t="s">
        <v>308</v>
      </c>
      <c r="D150" s="160" t="str">
        <f>VLOOKUP(B150,MATERIALES!$A$2:$C$118,3,0)</f>
        <v>u</v>
      </c>
      <c r="E150" s="160">
        <v>2</v>
      </c>
      <c r="F150" s="15">
        <f>VLOOKUP(B150,MATERIALES!$A$2:$D$118,4,0)</f>
        <v>0</v>
      </c>
      <c r="G150" s="15">
        <f t="shared" si="8"/>
        <v>0</v>
      </c>
      <c r="H150" s="15"/>
    </row>
    <row r="151" spans="1:8" x14ac:dyDescent="0.25">
      <c r="A151" s="13"/>
      <c r="B151" s="160">
        <v>1021754</v>
      </c>
      <c r="C151" s="14" t="s">
        <v>612</v>
      </c>
      <c r="D151" s="160" t="str">
        <f>VLOOKUP(B151,MATERIALES!$A$2:$C$118,3,0)</f>
        <v>m</v>
      </c>
      <c r="E151" s="160">
        <v>6</v>
      </c>
      <c r="F151" s="15">
        <f>VLOOKUP(B151,MATERIALES!$A$2:$D$118,4,0)</f>
        <v>0</v>
      </c>
      <c r="G151" s="15">
        <f t="shared" si="8"/>
        <v>0</v>
      </c>
      <c r="H151" s="15"/>
    </row>
    <row r="152" spans="1:8" x14ac:dyDescent="0.25">
      <c r="A152" s="13"/>
      <c r="B152" s="160">
        <v>2601806</v>
      </c>
      <c r="C152" s="14" t="s">
        <v>335</v>
      </c>
      <c r="D152" s="160" t="str">
        <f>VLOOKUP(B152,MATERIALES!$A$2:$C$118,3,0)</f>
        <v>u</v>
      </c>
      <c r="E152" s="160">
        <v>3</v>
      </c>
      <c r="F152" s="15">
        <f>VLOOKUP(B152,MATERIALES!$A$2:$D$118,4,0)</f>
        <v>0</v>
      </c>
      <c r="G152" s="15">
        <f t="shared" si="8"/>
        <v>0</v>
      </c>
      <c r="H152" s="15"/>
    </row>
    <row r="153" spans="1:8" x14ac:dyDescent="0.25">
      <c r="A153" s="13"/>
      <c r="B153" s="160">
        <v>2802420</v>
      </c>
      <c r="C153" s="14" t="s">
        <v>322</v>
      </c>
      <c r="D153" s="160" t="str">
        <f>VLOOKUP(B153,MATERIALES!$A$2:$C$118,3,0)</f>
        <v>u</v>
      </c>
      <c r="E153" s="160">
        <v>3</v>
      </c>
      <c r="F153" s="15">
        <f>VLOOKUP(B153,MATERIALES!$A$2:$D$118,4,0)</f>
        <v>0</v>
      </c>
      <c r="G153" s="15">
        <f t="shared" si="8"/>
        <v>0</v>
      </c>
      <c r="H153" s="15"/>
    </row>
    <row r="154" spans="1:8" x14ac:dyDescent="0.25">
      <c r="A154" s="13"/>
      <c r="B154" s="160">
        <v>2834010</v>
      </c>
      <c r="C154" s="14" t="s">
        <v>274</v>
      </c>
      <c r="D154" s="160" t="str">
        <f>VLOOKUP(B154,MATERIALES!$A$2:$C$118,3,0)</f>
        <v>u</v>
      </c>
      <c r="E154" s="160">
        <v>6</v>
      </c>
      <c r="F154" s="15">
        <f>VLOOKUP(B154,MATERIALES!$A$2:$D$118,4,0)</f>
        <v>0</v>
      </c>
      <c r="G154" s="15">
        <f t="shared" si="8"/>
        <v>0</v>
      </c>
      <c r="H154" s="15"/>
    </row>
    <row r="155" spans="1:8" x14ac:dyDescent="0.25">
      <c r="A155" s="13"/>
      <c r="B155" s="160">
        <v>2820134</v>
      </c>
      <c r="C155" s="14" t="s">
        <v>318</v>
      </c>
      <c r="D155" s="160" t="str">
        <f>VLOOKUP(B155,MATERIALES!$A$2:$C$118,3,0)</f>
        <v>u</v>
      </c>
      <c r="E155" s="160">
        <v>1</v>
      </c>
      <c r="F155" s="15">
        <f>VLOOKUP(B155,MATERIALES!$A$2:$D$118,4,0)</f>
        <v>0</v>
      </c>
      <c r="G155" s="15">
        <f t="shared" si="8"/>
        <v>0</v>
      </c>
      <c r="H155" s="15"/>
    </row>
    <row r="156" spans="1:8" x14ac:dyDescent="0.25">
      <c r="A156" s="13"/>
      <c r="B156" s="160">
        <v>2980684</v>
      </c>
      <c r="C156" s="14" t="s">
        <v>319</v>
      </c>
      <c r="D156" s="160" t="str">
        <f>VLOOKUP(B156,MATERIALES!$A$2:$C$118,3,0)</f>
        <v>u</v>
      </c>
      <c r="E156" s="160">
        <v>2</v>
      </c>
      <c r="F156" s="15">
        <f>VLOOKUP(B156,MATERIALES!$A$2:$D$118,4,0)</f>
        <v>0</v>
      </c>
      <c r="G156" s="15">
        <f t="shared" si="8"/>
        <v>0</v>
      </c>
      <c r="H156" s="15"/>
    </row>
    <row r="157" spans="1:8" x14ac:dyDescent="0.25">
      <c r="A157" s="13"/>
      <c r="B157" s="160">
        <v>2901614</v>
      </c>
      <c r="C157" s="14" t="s">
        <v>273</v>
      </c>
      <c r="D157" s="160" t="str">
        <f>VLOOKUP(B157,MATERIALES!$A$2:$C$118,3,0)</f>
        <v>u</v>
      </c>
      <c r="E157" s="160">
        <v>24</v>
      </c>
      <c r="F157" s="15">
        <f>VLOOKUP(B157,MATERIALES!$A$2:$D$118,4,0)</f>
        <v>0</v>
      </c>
      <c r="G157" s="15">
        <f t="shared" si="8"/>
        <v>0</v>
      </c>
      <c r="H157" s="15"/>
    </row>
    <row r="158" spans="1:8" x14ac:dyDescent="0.25">
      <c r="A158" s="13"/>
      <c r="B158" s="160">
        <v>2901614</v>
      </c>
      <c r="C158" s="14" t="s">
        <v>273</v>
      </c>
      <c r="D158" s="160" t="str">
        <f>VLOOKUP(B158,MATERIALES!$A$2:$C$118,3,0)</f>
        <v>u</v>
      </c>
      <c r="E158" s="160">
        <v>6</v>
      </c>
      <c r="F158" s="15">
        <f>VLOOKUP(B158,MATERIALES!$A$2:$D$118,4,0)</f>
        <v>0</v>
      </c>
      <c r="G158" s="15">
        <f t="shared" si="8"/>
        <v>0</v>
      </c>
      <c r="H158" s="15"/>
    </row>
    <row r="159" spans="1:8" x14ac:dyDescent="0.25">
      <c r="A159" s="13"/>
      <c r="B159" s="160">
        <v>2820642</v>
      </c>
      <c r="C159" s="14" t="s">
        <v>317</v>
      </c>
      <c r="D159" s="160" t="str">
        <f>VLOOKUP(B159,MATERIALES!$A$2:$C$118,3,0)</f>
        <v>u</v>
      </c>
      <c r="E159" s="160">
        <v>2</v>
      </c>
      <c r="F159" s="15">
        <f>VLOOKUP(B159,MATERIALES!$A$2:$D$118,4,0)</f>
        <v>0</v>
      </c>
      <c r="G159" s="15">
        <f t="shared" si="8"/>
        <v>0</v>
      </c>
      <c r="H159" s="15"/>
    </row>
    <row r="160" spans="1:8" x14ac:dyDescent="0.25">
      <c r="A160" s="13"/>
      <c r="B160" s="160">
        <v>2820138</v>
      </c>
      <c r="C160" s="14" t="s">
        <v>340</v>
      </c>
      <c r="D160" s="160" t="str">
        <f>VLOOKUP(B160,MATERIALES!$A$2:$C$118,3,0)</f>
        <v>u</v>
      </c>
      <c r="E160" s="160">
        <v>1</v>
      </c>
      <c r="F160" s="15">
        <f>VLOOKUP(B160,MATERIALES!$A$2:$D$118,4,0)</f>
        <v>0</v>
      </c>
      <c r="G160" s="15">
        <f t="shared" si="8"/>
        <v>0</v>
      </c>
      <c r="H160" s="15"/>
    </row>
    <row r="161" spans="1:8" x14ac:dyDescent="0.25">
      <c r="A161" s="13"/>
      <c r="B161" s="160">
        <v>2502523</v>
      </c>
      <c r="C161" s="14" t="s">
        <v>613</v>
      </c>
      <c r="D161" s="160" t="str">
        <f>VLOOKUP(B161,MATERIALES!$A$2:$C$118,3,0)</f>
        <v>u</v>
      </c>
      <c r="E161" s="160">
        <v>3</v>
      </c>
      <c r="F161" s="15">
        <f>VLOOKUP(B161,MATERIALES!$A$2:$D$118,4,0)</f>
        <v>0</v>
      </c>
      <c r="G161" s="15">
        <f t="shared" si="8"/>
        <v>0</v>
      </c>
      <c r="H161" s="15"/>
    </row>
    <row r="162" spans="1:8" x14ac:dyDescent="0.25">
      <c r="A162" s="13"/>
      <c r="B162" s="160">
        <v>2820133</v>
      </c>
      <c r="C162" s="14" t="s">
        <v>288</v>
      </c>
      <c r="D162" s="160" t="str">
        <f>VLOOKUP(B162,MATERIALES!$A$2:$C$118,3,0)</f>
        <v>u</v>
      </c>
      <c r="E162" s="160">
        <v>2</v>
      </c>
      <c r="F162" s="15">
        <f>VLOOKUP(B162,MATERIALES!$A$2:$D$118,4,0)</f>
        <v>0</v>
      </c>
      <c r="G162" s="15">
        <f t="shared" si="8"/>
        <v>0</v>
      </c>
      <c r="H162" s="15"/>
    </row>
    <row r="163" spans="1:8" x14ac:dyDescent="0.25">
      <c r="A163" s="13"/>
      <c r="B163" s="160">
        <v>2851631</v>
      </c>
      <c r="C163" s="14" t="s">
        <v>321</v>
      </c>
      <c r="D163" s="160" t="str">
        <f>VLOOKUP(B163,MATERIALES!$A$2:$C$118,3,0)</f>
        <v>u</v>
      </c>
      <c r="E163" s="160">
        <v>2</v>
      </c>
      <c r="F163" s="15">
        <f>VLOOKUP(B163,MATERIALES!$A$2:$D$118,4,0)</f>
        <v>0</v>
      </c>
      <c r="G163" s="15">
        <f t="shared" si="8"/>
        <v>0</v>
      </c>
      <c r="H163" s="15"/>
    </row>
    <row r="164" spans="1:8" x14ac:dyDescent="0.25">
      <c r="A164" s="13"/>
      <c r="B164" s="160">
        <v>2624212</v>
      </c>
      <c r="C164" s="14" t="s">
        <v>160</v>
      </c>
      <c r="D164" s="160" t="str">
        <f>VLOOKUP(B164,MATERIALES!$A$2:$C$118,3,0)</f>
        <v>u</v>
      </c>
      <c r="E164" s="160">
        <v>3</v>
      </c>
      <c r="F164" s="15">
        <f>VLOOKUP(B164,MATERIALES!$A$2:$D$118,4,0)</f>
        <v>0</v>
      </c>
      <c r="G164" s="15">
        <f t="shared" si="8"/>
        <v>0</v>
      </c>
      <c r="H164" s="15"/>
    </row>
    <row r="165" spans="1:8" x14ac:dyDescent="0.25">
      <c r="A165" s="13"/>
      <c r="B165" s="160">
        <v>11592552</v>
      </c>
      <c r="C165" s="14" t="s">
        <v>614</v>
      </c>
      <c r="D165" s="160" t="str">
        <f>VLOOKUP(B165,MATERIALES!$A$2:$C$118,3,0)</f>
        <v>u</v>
      </c>
      <c r="E165" s="160">
        <v>3</v>
      </c>
      <c r="F165" s="15">
        <f>VLOOKUP(B165,MATERIALES!$A$2:$D$118,4,0)</f>
        <v>0</v>
      </c>
      <c r="G165" s="15">
        <f t="shared" si="8"/>
        <v>0</v>
      </c>
      <c r="H165" s="15"/>
    </row>
    <row r="166" spans="1:8" x14ac:dyDescent="0.25">
      <c r="A166" s="13"/>
      <c r="B166" s="160">
        <v>7537770</v>
      </c>
      <c r="C166" s="14" t="s">
        <v>615</v>
      </c>
      <c r="D166" s="160" t="str">
        <f>VLOOKUP(B166,MATERIALES!$A$2:$C$118,3,0)</f>
        <v>u</v>
      </c>
      <c r="E166" s="160">
        <v>1</v>
      </c>
      <c r="F166" s="15">
        <f>VLOOKUP(B166,MATERIALES!$A$2:$D$118,4,0)</f>
        <v>0</v>
      </c>
      <c r="G166" s="15">
        <f t="shared" si="8"/>
        <v>0</v>
      </c>
      <c r="H166" s="15"/>
    </row>
    <row r="167" spans="1:8" x14ac:dyDescent="0.25">
      <c r="A167" s="13"/>
      <c r="B167" s="160">
        <v>2351618</v>
      </c>
      <c r="C167" s="14" t="s">
        <v>225</v>
      </c>
      <c r="D167" s="160" t="str">
        <f>VLOOKUP(B167,MATERIALES!$A$2:$C$118,3,0)</f>
        <v>u</v>
      </c>
      <c r="E167" s="160">
        <v>1</v>
      </c>
      <c r="F167" s="15">
        <f>VLOOKUP(B167,MATERIALES!$A$2:$D$118,4,0)</f>
        <v>0</v>
      </c>
      <c r="G167" s="15">
        <f t="shared" si="8"/>
        <v>0</v>
      </c>
      <c r="H167" s="15"/>
    </row>
    <row r="168" spans="1:8" x14ac:dyDescent="0.25">
      <c r="A168" s="13"/>
      <c r="B168" s="160">
        <v>11890109</v>
      </c>
      <c r="C168" s="14" t="s">
        <v>328</v>
      </c>
      <c r="D168" s="160" t="str">
        <f>VLOOKUP(B168,MATERIALES!$A$2:$C$118,3,0)</f>
        <v>u</v>
      </c>
      <c r="E168" s="160">
        <v>1</v>
      </c>
      <c r="F168" s="15">
        <f>VLOOKUP(B168,MATERIALES!$A$2:$D$118,4,0)</f>
        <v>0</v>
      </c>
      <c r="G168" s="15">
        <f t="shared" si="8"/>
        <v>0</v>
      </c>
      <c r="H168" s="15"/>
    </row>
    <row r="169" spans="1:8" x14ac:dyDescent="0.25">
      <c r="A169" s="13"/>
      <c r="B169" s="160">
        <v>1011139</v>
      </c>
      <c r="C169" s="14" t="s">
        <v>329</v>
      </c>
      <c r="D169" s="160" t="str">
        <f>VLOOKUP(B169,MATERIALES!$A$2:$C$118,3,0)</f>
        <v>m</v>
      </c>
      <c r="E169" s="160">
        <v>12</v>
      </c>
      <c r="F169" s="15">
        <f>VLOOKUP(B169,MATERIALES!$A$2:$D$118,4,0)</f>
        <v>0</v>
      </c>
      <c r="G169" s="15">
        <f t="shared" si="8"/>
        <v>0</v>
      </c>
      <c r="H169" s="15"/>
    </row>
    <row r="170" spans="1:8" x14ac:dyDescent="0.25">
      <c r="A170" s="13"/>
      <c r="B170" s="160">
        <v>1991019</v>
      </c>
      <c r="C170" s="14" t="s">
        <v>616</v>
      </c>
      <c r="D170" s="160" t="str">
        <f>VLOOKUP(B170,MATERIALES!$A$2:$C$118,3,0)</f>
        <v>u</v>
      </c>
      <c r="E170" s="160">
        <v>4</v>
      </c>
      <c r="F170" s="15">
        <f>VLOOKUP(B170,MATERIALES!$A$2:$D$118,4,0)</f>
        <v>0</v>
      </c>
      <c r="G170" s="15">
        <f t="shared" si="8"/>
        <v>0</v>
      </c>
      <c r="H170" s="15"/>
    </row>
    <row r="171" spans="1:8" x14ac:dyDescent="0.25">
      <c r="A171" s="13"/>
      <c r="B171" s="160">
        <v>2871001</v>
      </c>
      <c r="C171" s="14" t="s">
        <v>617</v>
      </c>
      <c r="D171" s="160" t="str">
        <f>VLOOKUP(B171,MATERIALES!$A$2:$C$118,3,0)</f>
        <v>m</v>
      </c>
      <c r="E171" s="160">
        <v>4</v>
      </c>
      <c r="F171" s="15">
        <f>VLOOKUP(B171,MATERIALES!$A$2:$D$118,4,0)</f>
        <v>0</v>
      </c>
      <c r="G171" s="15">
        <f t="shared" si="8"/>
        <v>0</v>
      </c>
      <c r="H171" s="15"/>
    </row>
    <row r="172" spans="1:8" x14ac:dyDescent="0.25">
      <c r="A172" s="13" t="s">
        <v>141</v>
      </c>
      <c r="B172" s="160">
        <v>2422012</v>
      </c>
      <c r="C172" s="14" t="s">
        <v>325</v>
      </c>
      <c r="D172" s="160" t="str">
        <f>VLOOKUP(B172,MATERIALES!$A$2:$C$118,3,0)</f>
        <v>u</v>
      </c>
      <c r="E172" s="160">
        <v>1</v>
      </c>
      <c r="F172" s="15">
        <f>VLOOKUP(B172,MATERIALES!$A$2:$D$118,4,0)</f>
        <v>0</v>
      </c>
      <c r="G172" s="15">
        <f t="shared" ref="G172:G204" si="9">E172*F172</f>
        <v>0</v>
      </c>
      <c r="H172" s="15">
        <f>SUM(G172:G177)</f>
        <v>0</v>
      </c>
    </row>
    <row r="173" spans="1:8" x14ac:dyDescent="0.25">
      <c r="A173" s="13"/>
      <c r="B173" s="160">
        <v>6601403</v>
      </c>
      <c r="C173" s="14" t="s">
        <v>161</v>
      </c>
      <c r="D173" s="160" t="str">
        <f>VLOOKUP(B173,MATERIALES!$A$2:$C$118,3,0)</f>
        <v>m3</v>
      </c>
      <c r="E173" s="160">
        <v>2.8000000000000001E-2</v>
      </c>
      <c r="F173" s="15">
        <f>VLOOKUP(B173,MATERIALES!$A$2:$D$118,4,0)</f>
        <v>0</v>
      </c>
      <c r="G173" s="15">
        <f t="shared" si="9"/>
        <v>0</v>
      </c>
      <c r="H173" s="15"/>
    </row>
    <row r="174" spans="1:8" x14ac:dyDescent="0.25">
      <c r="A174" s="13"/>
      <c r="B174" s="160">
        <v>7027303</v>
      </c>
      <c r="C174" s="14" t="s">
        <v>162</v>
      </c>
      <c r="D174" s="160" t="str">
        <f>VLOOKUP(B174,MATERIALES!$A$2:$C$118,3,0)</f>
        <v>m3</v>
      </c>
      <c r="E174" s="160">
        <v>0.12</v>
      </c>
      <c r="F174" s="15">
        <f>VLOOKUP(B174,MATERIALES!$A$2:$D$118,4,0)</f>
        <v>0</v>
      </c>
      <c r="G174" s="15">
        <f t="shared" si="9"/>
        <v>0</v>
      </c>
      <c r="H174" s="15"/>
    </row>
    <row r="175" spans="1:8" x14ac:dyDescent="0.25">
      <c r="A175" s="13"/>
      <c r="B175" s="160">
        <v>7543001</v>
      </c>
      <c r="C175" s="14" t="s">
        <v>326</v>
      </c>
      <c r="D175" s="160" t="str">
        <f>VLOOKUP(B175,MATERIALES!$A$2:$C$118,3,0)</f>
        <v>m3</v>
      </c>
      <c r="E175" s="160">
        <v>0.14000000000000001</v>
      </c>
      <c r="F175" s="15">
        <f>VLOOKUP(B175,MATERIALES!$A$2:$D$118,4,0)</f>
        <v>0</v>
      </c>
      <c r="G175" s="15">
        <f t="shared" si="9"/>
        <v>0</v>
      </c>
      <c r="H175" s="15"/>
    </row>
    <row r="176" spans="1:8" x14ac:dyDescent="0.25">
      <c r="A176" s="13"/>
      <c r="B176" s="160">
        <v>7011505</v>
      </c>
      <c r="C176" s="14" t="s">
        <v>163</v>
      </c>
      <c r="D176" s="160" t="str">
        <f>VLOOKUP(B176,MATERIALES!$A$2:$C$118,3,0)</f>
        <v>u</v>
      </c>
      <c r="E176" s="160">
        <v>1.5</v>
      </c>
      <c r="F176" s="15">
        <f>VLOOKUP(B176,MATERIALES!$A$2:$D$118,4,0)</f>
        <v>0</v>
      </c>
      <c r="G176" s="15">
        <f t="shared" si="9"/>
        <v>0</v>
      </c>
      <c r="H176" s="15"/>
    </row>
    <row r="177" spans="1:8" x14ac:dyDescent="0.25">
      <c r="A177" s="13"/>
      <c r="B177" s="160">
        <v>7020104</v>
      </c>
      <c r="C177" s="14" t="s">
        <v>164</v>
      </c>
      <c r="D177" s="160" t="str">
        <f>VLOOKUP(B177,MATERIALES!$A$2:$C$118,3,0)</f>
        <v>m3</v>
      </c>
      <c r="E177" s="160">
        <v>8.7999999999999995E-2</v>
      </c>
      <c r="F177" s="15">
        <f>VLOOKUP(B177,MATERIALES!$A$2:$D$118,4,0)</f>
        <v>0</v>
      </c>
      <c r="G177" s="15">
        <f t="shared" si="9"/>
        <v>0</v>
      </c>
      <c r="H177" s="15"/>
    </row>
    <row r="178" spans="1:8" x14ac:dyDescent="0.25">
      <c r="A178" s="13" t="s">
        <v>142</v>
      </c>
      <c r="B178" s="160">
        <v>2420512</v>
      </c>
      <c r="C178" s="14" t="s">
        <v>327</v>
      </c>
      <c r="D178" s="160" t="str">
        <f>VLOOKUP(B178,MATERIALES!$A$2:$C$118,3,0)</f>
        <v>u</v>
      </c>
      <c r="E178" s="160">
        <v>1</v>
      </c>
      <c r="F178" s="15">
        <f>VLOOKUP(B178,MATERIALES!$A$2:$D$118,4,0)</f>
        <v>0</v>
      </c>
      <c r="G178" s="15">
        <f t="shared" si="9"/>
        <v>0</v>
      </c>
      <c r="H178" s="15">
        <f>G178</f>
        <v>0</v>
      </c>
    </row>
    <row r="179" spans="1:8" x14ac:dyDescent="0.25">
      <c r="A179" s="13" t="s">
        <v>19</v>
      </c>
      <c r="B179" s="160">
        <v>2351618</v>
      </c>
      <c r="C179" s="14" t="s">
        <v>225</v>
      </c>
      <c r="D179" s="160" t="str">
        <f>VLOOKUP(B179,MATERIALES!$A$2:$C$118,3,0)</f>
        <v>u</v>
      </c>
      <c r="E179" s="160">
        <v>1</v>
      </c>
      <c r="F179" s="15">
        <f>VLOOKUP(B179,MATERIALES!$A$2:$D$118,4,0)</f>
        <v>0</v>
      </c>
      <c r="G179" s="15">
        <f t="shared" si="9"/>
        <v>0</v>
      </c>
      <c r="H179" s="15">
        <f>SUM(G179:G181)</f>
        <v>0</v>
      </c>
    </row>
    <row r="180" spans="1:8" x14ac:dyDescent="0.25">
      <c r="A180" s="13"/>
      <c r="B180" s="160">
        <v>1011135</v>
      </c>
      <c r="C180" s="14" t="s">
        <v>165</v>
      </c>
      <c r="D180" s="160" t="str">
        <f>VLOOKUP(B180,MATERIALES!$A$2:$C$118,3,0)</f>
        <v>m</v>
      </c>
      <c r="E180" s="160">
        <v>2</v>
      </c>
      <c r="F180" s="15">
        <f>VLOOKUP(B180,MATERIALES!$A$2:$D$118,4,0)</f>
        <v>0</v>
      </c>
      <c r="G180" s="15">
        <f t="shared" si="9"/>
        <v>0</v>
      </c>
      <c r="H180" s="15"/>
    </row>
    <row r="181" spans="1:8" x14ac:dyDescent="0.25">
      <c r="A181" s="13"/>
      <c r="B181" s="160">
        <v>2351655</v>
      </c>
      <c r="C181" s="14" t="s">
        <v>215</v>
      </c>
      <c r="D181" s="160" t="str">
        <f>VLOOKUP(B181,MATERIALES!$A$2:$C$118,3,0)</f>
        <v>u</v>
      </c>
      <c r="E181" s="160">
        <v>1</v>
      </c>
      <c r="F181" s="15">
        <f>VLOOKUP(B181,MATERIALES!$A$2:$D$118,4,0)</f>
        <v>0</v>
      </c>
      <c r="G181" s="15">
        <f t="shared" si="9"/>
        <v>0</v>
      </c>
      <c r="H181" s="15"/>
    </row>
    <row r="182" spans="1:8" x14ac:dyDescent="0.25">
      <c r="A182" s="13" t="s">
        <v>638</v>
      </c>
      <c r="B182" s="160">
        <v>2351618</v>
      </c>
      <c r="C182" s="14" t="s">
        <v>225</v>
      </c>
      <c r="D182" s="160" t="str">
        <f>VLOOKUP(B182,MATERIALES!$A$2:$C$118,3,0)</f>
        <v>u</v>
      </c>
      <c r="E182" s="160">
        <v>1</v>
      </c>
      <c r="F182" s="15">
        <f>VLOOKUP(B182,MATERIALES!$A$2:$D$118,4,0)</f>
        <v>0</v>
      </c>
      <c r="G182" s="15">
        <f t="shared" si="9"/>
        <v>0</v>
      </c>
      <c r="H182" s="15">
        <f>SUM(G182:G185)</f>
        <v>0</v>
      </c>
    </row>
    <row r="183" spans="1:8" x14ac:dyDescent="0.25">
      <c r="A183" s="13"/>
      <c r="B183" s="160">
        <v>11890109</v>
      </c>
      <c r="C183" s="14" t="s">
        <v>328</v>
      </c>
      <c r="D183" s="160" t="str">
        <f>VLOOKUP(B183,MATERIALES!$A$2:$C$118,3,0)</f>
        <v>u</v>
      </c>
      <c r="E183" s="160">
        <v>1</v>
      </c>
      <c r="F183" s="15">
        <f>VLOOKUP(B183,MATERIALES!$A$2:$D$118,4,0)</f>
        <v>0</v>
      </c>
      <c r="G183" s="15">
        <f t="shared" si="9"/>
        <v>0</v>
      </c>
      <c r="H183" s="15"/>
    </row>
    <row r="184" spans="1:8" x14ac:dyDescent="0.25">
      <c r="A184" s="13"/>
      <c r="B184" s="160">
        <v>2052244</v>
      </c>
      <c r="C184" s="14" t="s">
        <v>308</v>
      </c>
      <c r="D184" s="160" t="str">
        <f>VLOOKUP(B184,MATERIALES!$A$2:$C$118,3,0)</f>
        <v>u</v>
      </c>
      <c r="E184" s="160">
        <v>3</v>
      </c>
      <c r="F184" s="15">
        <f>VLOOKUP(B184,MATERIALES!$A$2:$D$118,4,0)</f>
        <v>0</v>
      </c>
      <c r="G184" s="15">
        <f t="shared" si="9"/>
        <v>0</v>
      </c>
      <c r="H184" s="15"/>
    </row>
    <row r="185" spans="1:8" x14ac:dyDescent="0.25">
      <c r="A185" s="13"/>
      <c r="B185" s="160">
        <v>1011139</v>
      </c>
      <c r="C185" s="14" t="s">
        <v>329</v>
      </c>
      <c r="D185" s="160" t="str">
        <f>VLOOKUP(B185,MATERIALES!$A$2:$C$118,3,0)</f>
        <v>m</v>
      </c>
      <c r="E185" s="160">
        <v>12</v>
      </c>
      <c r="F185" s="15">
        <f>VLOOKUP(B185,MATERIALES!$A$2:$D$118,4,0)</f>
        <v>0</v>
      </c>
      <c r="G185" s="15">
        <f t="shared" si="9"/>
        <v>0</v>
      </c>
      <c r="H185" s="15"/>
    </row>
    <row r="186" spans="1:8" x14ac:dyDescent="0.25">
      <c r="A186" s="13" t="s">
        <v>143</v>
      </c>
      <c r="B186" s="160">
        <v>2351618</v>
      </c>
      <c r="C186" s="14" t="s">
        <v>225</v>
      </c>
      <c r="D186" s="160" t="str">
        <f>VLOOKUP(B186,MATERIALES!$A$2:$C$118,3,0)</f>
        <v>u</v>
      </c>
      <c r="E186" s="160">
        <v>1</v>
      </c>
      <c r="F186" s="15">
        <f>VLOOKUP(B186,MATERIALES!$A$2:$D$118,4,0)</f>
        <v>0</v>
      </c>
      <c r="G186" s="15">
        <f t="shared" si="9"/>
        <v>0</v>
      </c>
      <c r="H186" s="15">
        <f>SUM(G186:G190)</f>
        <v>0</v>
      </c>
    </row>
    <row r="187" spans="1:8" x14ac:dyDescent="0.25">
      <c r="A187" s="13"/>
      <c r="B187" s="160">
        <v>11890109</v>
      </c>
      <c r="C187" s="14" t="s">
        <v>328</v>
      </c>
      <c r="D187" s="160" t="str">
        <f>VLOOKUP(B187,MATERIALES!$A$2:$C$118,3,0)</f>
        <v>u</v>
      </c>
      <c r="E187" s="160">
        <v>1</v>
      </c>
      <c r="F187" s="15">
        <f>VLOOKUP(B187,MATERIALES!$A$2:$D$118,4,0)</f>
        <v>0</v>
      </c>
      <c r="G187" s="15">
        <f t="shared" si="9"/>
        <v>0</v>
      </c>
      <c r="H187" s="15"/>
    </row>
    <row r="188" spans="1:8" x14ac:dyDescent="0.25">
      <c r="A188" s="13"/>
      <c r="B188" s="160">
        <v>2056207</v>
      </c>
      <c r="C188" s="14" t="s">
        <v>286</v>
      </c>
      <c r="D188" s="160" t="str">
        <f>VLOOKUP(B188,MATERIALES!$A$2:$C$118,3,0)</f>
        <v>u</v>
      </c>
      <c r="E188" s="160">
        <v>2</v>
      </c>
      <c r="F188" s="15">
        <f>VLOOKUP(B188,MATERIALES!$A$2:$D$118,4,0)</f>
        <v>0</v>
      </c>
      <c r="G188" s="15">
        <f t="shared" si="9"/>
        <v>0</v>
      </c>
      <c r="H188" s="15"/>
    </row>
    <row r="189" spans="1:8" x14ac:dyDescent="0.25">
      <c r="A189" s="13"/>
      <c r="B189" s="160">
        <v>1011139</v>
      </c>
      <c r="C189" s="14" t="s">
        <v>329</v>
      </c>
      <c r="D189" s="160" t="str">
        <f>VLOOKUP(B189,MATERIALES!$A$2:$C$118,3,0)</f>
        <v>m</v>
      </c>
      <c r="E189" s="160">
        <v>12</v>
      </c>
      <c r="F189" s="15">
        <f>VLOOKUP(B189,MATERIALES!$A$2:$D$118,4,0)</f>
        <v>0</v>
      </c>
      <c r="G189" s="15">
        <f t="shared" si="9"/>
        <v>0</v>
      </c>
      <c r="H189" s="15"/>
    </row>
    <row r="190" spans="1:8" x14ac:dyDescent="0.25">
      <c r="A190" s="13"/>
      <c r="B190" s="160">
        <v>2052244</v>
      </c>
      <c r="C190" s="14" t="s">
        <v>308</v>
      </c>
      <c r="D190" s="160" t="str">
        <f>VLOOKUP(B190,MATERIALES!$A$2:$C$118,3,0)</f>
        <v>u</v>
      </c>
      <c r="E190" s="160">
        <v>1</v>
      </c>
      <c r="F190" s="15">
        <f>VLOOKUP(B190,MATERIALES!$A$2:$D$118,4,0)</f>
        <v>0</v>
      </c>
      <c r="G190" s="15">
        <f t="shared" si="9"/>
        <v>0</v>
      </c>
      <c r="H190" s="15"/>
    </row>
    <row r="191" spans="1:8" x14ac:dyDescent="0.25">
      <c r="A191" s="13" t="s">
        <v>144</v>
      </c>
      <c r="B191" s="160">
        <v>2351618</v>
      </c>
      <c r="C191" s="14" t="s">
        <v>225</v>
      </c>
      <c r="D191" s="160" t="str">
        <f>VLOOKUP(B191,MATERIALES!$A$2:$C$118,3,0)</f>
        <v>u</v>
      </c>
      <c r="E191" s="160">
        <v>2</v>
      </c>
      <c r="F191" s="15">
        <f>VLOOKUP(B191,MATERIALES!$A$2:$D$118,4,0)</f>
        <v>0</v>
      </c>
      <c r="G191" s="15">
        <f t="shared" si="9"/>
        <v>0</v>
      </c>
      <c r="H191" s="15">
        <f>SUM(G191:G195)</f>
        <v>0</v>
      </c>
    </row>
    <row r="192" spans="1:8" x14ac:dyDescent="0.25">
      <c r="A192" s="13"/>
      <c r="B192" s="160">
        <v>11890109</v>
      </c>
      <c r="C192" s="14" t="s">
        <v>328</v>
      </c>
      <c r="D192" s="160" t="str">
        <f>VLOOKUP(B192,MATERIALES!$A$2:$C$118,3,0)</f>
        <v>u</v>
      </c>
      <c r="E192" s="160">
        <v>2</v>
      </c>
      <c r="F192" s="15">
        <f>VLOOKUP(B192,MATERIALES!$A$2:$D$118,4,0)</f>
        <v>0</v>
      </c>
      <c r="G192" s="15">
        <f t="shared" si="9"/>
        <v>0</v>
      </c>
      <c r="H192" s="15"/>
    </row>
    <row r="193" spans="1:8" x14ac:dyDescent="0.25">
      <c r="A193" s="13"/>
      <c r="B193" s="160">
        <v>2056207</v>
      </c>
      <c r="C193" s="14" t="s">
        <v>286</v>
      </c>
      <c r="D193" s="160" t="str">
        <f>VLOOKUP(B193,MATERIALES!$A$2:$C$118,3,0)</f>
        <v>u</v>
      </c>
      <c r="E193" s="160">
        <v>2</v>
      </c>
      <c r="F193" s="15">
        <f>VLOOKUP(B193,MATERIALES!$A$2:$D$118,4,0)</f>
        <v>0</v>
      </c>
      <c r="G193" s="15">
        <f t="shared" si="9"/>
        <v>0</v>
      </c>
      <c r="H193" s="15"/>
    </row>
    <row r="194" spans="1:8" x14ac:dyDescent="0.25">
      <c r="A194" s="13"/>
      <c r="B194" s="160">
        <v>1011139</v>
      </c>
      <c r="C194" s="14" t="s">
        <v>329</v>
      </c>
      <c r="D194" s="160" t="str">
        <f>VLOOKUP(B194,MATERIALES!$A$2:$C$118,3,0)</f>
        <v>m</v>
      </c>
      <c r="E194" s="160">
        <v>16</v>
      </c>
      <c r="F194" s="15">
        <f>VLOOKUP(B194,MATERIALES!$A$2:$D$118,4,0)</f>
        <v>0</v>
      </c>
      <c r="G194" s="15">
        <f t="shared" si="9"/>
        <v>0</v>
      </c>
      <c r="H194" s="15"/>
    </row>
    <row r="195" spans="1:8" x14ac:dyDescent="0.25">
      <c r="A195" s="13"/>
      <c r="B195" s="160">
        <v>2052244</v>
      </c>
      <c r="C195" s="14" t="s">
        <v>308</v>
      </c>
      <c r="D195" s="160" t="str">
        <f>VLOOKUP(B195,MATERIALES!$A$2:$C$118,3,0)</f>
        <v>u</v>
      </c>
      <c r="E195" s="160">
        <v>1</v>
      </c>
      <c r="F195" s="15">
        <f>VLOOKUP(B195,MATERIALES!$A$2:$D$118,4,0)</f>
        <v>0</v>
      </c>
      <c r="G195" s="15">
        <f t="shared" si="9"/>
        <v>0</v>
      </c>
      <c r="H195" s="15"/>
    </row>
    <row r="196" spans="1:8" ht="24" x14ac:dyDescent="0.25">
      <c r="A196" s="13" t="s">
        <v>655</v>
      </c>
      <c r="B196" s="160">
        <v>11592552</v>
      </c>
      <c r="C196" s="14" t="s">
        <v>614</v>
      </c>
      <c r="D196" s="160" t="str">
        <f>VLOOKUP(B196,MATERIALES!$A$2:$C$118,3,0)</f>
        <v>u</v>
      </c>
      <c r="E196" s="160">
        <v>1</v>
      </c>
      <c r="F196" s="15">
        <f>VLOOKUP(B196,MATERIALES!$A$2:$D$118,4,0)</f>
        <v>0</v>
      </c>
      <c r="G196" s="15">
        <f>E196*F196</f>
        <v>0</v>
      </c>
      <c r="H196" s="15">
        <f>+G196</f>
        <v>0</v>
      </c>
    </row>
    <row r="197" spans="1:8" x14ac:dyDescent="0.25">
      <c r="A197" s="13" t="s">
        <v>276</v>
      </c>
      <c r="B197" s="160">
        <v>2621102</v>
      </c>
      <c r="C197" s="14" t="s">
        <v>330</v>
      </c>
      <c r="D197" s="160" t="str">
        <f>VLOOKUP(B197,MATERIALES!$A$2:$C$118,3,0)</f>
        <v>u</v>
      </c>
      <c r="E197" s="160">
        <v>2</v>
      </c>
      <c r="F197" s="15">
        <f>VLOOKUP(B197,MATERIALES!$A$2:$D$118,4,0)</f>
        <v>0</v>
      </c>
      <c r="G197" s="15">
        <f t="shared" si="9"/>
        <v>0</v>
      </c>
      <c r="H197" s="15">
        <f>SUM(G197)</f>
        <v>0</v>
      </c>
    </row>
    <row r="198" spans="1:8" x14ac:dyDescent="0.25">
      <c r="A198" s="13" t="s">
        <v>277</v>
      </c>
      <c r="B198" s="160">
        <v>2635125</v>
      </c>
      <c r="C198" s="14" t="s">
        <v>166</v>
      </c>
      <c r="D198" s="160" t="str">
        <f>VLOOKUP(B198,MATERIALES!$A$2:$C$118,3,0)</f>
        <v>u</v>
      </c>
      <c r="E198" s="160">
        <v>2</v>
      </c>
      <c r="F198" s="15">
        <f>VLOOKUP(B198,MATERIALES!$A$2:$D$118,4,0)</f>
        <v>0</v>
      </c>
      <c r="G198" s="15">
        <f t="shared" si="9"/>
        <v>0</v>
      </c>
      <c r="H198" s="15">
        <f>SUM(G198:G201)</f>
        <v>0</v>
      </c>
    </row>
    <row r="199" spans="1:8" x14ac:dyDescent="0.25">
      <c r="A199" s="13"/>
      <c r="B199" s="160">
        <v>2900814</v>
      </c>
      <c r="C199" s="14" t="s">
        <v>331</v>
      </c>
      <c r="D199" s="160" t="str">
        <f>VLOOKUP(B199,MATERIALES!$A$2:$C$118,3,0)</f>
        <v>u</v>
      </c>
      <c r="E199" s="160">
        <v>4</v>
      </c>
      <c r="F199" s="15">
        <f>VLOOKUP(B199,MATERIALES!$A$2:$D$118,4,0)</f>
        <v>0</v>
      </c>
      <c r="G199" s="15">
        <f t="shared" si="9"/>
        <v>0</v>
      </c>
      <c r="H199" s="15"/>
    </row>
    <row r="200" spans="1:8" x14ac:dyDescent="0.25">
      <c r="A200" s="13"/>
      <c r="B200" s="160">
        <v>2862321</v>
      </c>
      <c r="C200" s="14" t="s">
        <v>269</v>
      </c>
      <c r="D200" s="160" t="str">
        <f>VLOOKUP(B200,MATERIALES!$A$2:$C$118,3,0)</f>
        <v>u</v>
      </c>
      <c r="E200" s="160">
        <v>1</v>
      </c>
      <c r="F200" s="15">
        <f>VLOOKUP(B200,MATERIALES!$A$2:$D$118,4,0)</f>
        <v>0</v>
      </c>
      <c r="G200" s="15">
        <f t="shared" si="9"/>
        <v>0</v>
      </c>
      <c r="H200" s="15"/>
    </row>
    <row r="201" spans="1:8" x14ac:dyDescent="0.25">
      <c r="A201" s="13"/>
      <c r="B201" s="160">
        <v>2056207</v>
      </c>
      <c r="C201" s="14" t="s">
        <v>286</v>
      </c>
      <c r="D201" s="160" t="str">
        <f>VLOOKUP(B201,MATERIALES!$A$2:$C$118,3,0)</f>
        <v>u</v>
      </c>
      <c r="E201" s="160">
        <v>3</v>
      </c>
      <c r="F201" s="15">
        <f>VLOOKUP(B201,MATERIALES!$A$2:$D$118,4,0)</f>
        <v>0</v>
      </c>
      <c r="G201" s="15">
        <f t="shared" si="9"/>
        <v>0</v>
      </c>
      <c r="H201" s="15"/>
    </row>
    <row r="202" spans="1:8" x14ac:dyDescent="0.25">
      <c r="A202" s="13" t="s">
        <v>639</v>
      </c>
      <c r="B202" s="160">
        <v>2621110</v>
      </c>
      <c r="C202" s="14" t="s">
        <v>619</v>
      </c>
      <c r="D202" s="160" t="str">
        <f>VLOOKUP(B202,MATERIALES!$A$2:$C$118,3,0)</f>
        <v>u</v>
      </c>
      <c r="E202" s="160">
        <v>3</v>
      </c>
      <c r="F202" s="15">
        <f>VLOOKUP(B202,MATERIALES!$A$2:$D$118,4,0)</f>
        <v>0</v>
      </c>
      <c r="G202" s="15">
        <f t="shared" si="9"/>
        <v>0</v>
      </c>
      <c r="H202" s="15">
        <f t="shared" ref="H202:H203" si="10">SUM(G202)</f>
        <v>0</v>
      </c>
    </row>
    <row r="203" spans="1:8" x14ac:dyDescent="0.25">
      <c r="A203" s="13" t="s">
        <v>640</v>
      </c>
      <c r="B203" s="160">
        <v>2621106</v>
      </c>
      <c r="C203" s="14" t="s">
        <v>618</v>
      </c>
      <c r="D203" s="160" t="str">
        <f>VLOOKUP(B203,MATERIALES!$A$2:$C$118,3,0)</f>
        <v>u</v>
      </c>
      <c r="E203" s="160">
        <v>3</v>
      </c>
      <c r="F203" s="15">
        <f>VLOOKUP(B203,MATERIALES!$A$2:$D$118,4,0)</f>
        <v>0</v>
      </c>
      <c r="G203" s="15">
        <f t="shared" si="9"/>
        <v>0</v>
      </c>
      <c r="H203" s="15">
        <f t="shared" si="10"/>
        <v>0</v>
      </c>
    </row>
    <row r="204" spans="1:8" x14ac:dyDescent="0.25">
      <c r="A204" s="13" t="s">
        <v>214</v>
      </c>
      <c r="B204" s="160">
        <v>2635125</v>
      </c>
      <c r="C204" s="14" t="s">
        <v>166</v>
      </c>
      <c r="D204" s="160" t="str">
        <f>VLOOKUP(B204,MATERIALES!$A$2:$C$118,3,0)</f>
        <v>u</v>
      </c>
      <c r="E204" s="160">
        <v>3</v>
      </c>
      <c r="F204" s="15">
        <f>VLOOKUP(B204,MATERIALES!$A$2:$D$118,4,0)</f>
        <v>0</v>
      </c>
      <c r="G204" s="15">
        <f t="shared" si="9"/>
        <v>0</v>
      </c>
      <c r="H204" s="15">
        <f>SUM(G204:G207)</f>
        <v>0</v>
      </c>
    </row>
    <row r="205" spans="1:8" x14ac:dyDescent="0.25">
      <c r="A205" s="13"/>
      <c r="B205" s="160">
        <v>2900814</v>
      </c>
      <c r="C205" s="14" t="s">
        <v>331</v>
      </c>
      <c r="D205" s="160" t="str">
        <f>VLOOKUP(B205,MATERIALES!$A$2:$C$118,3,0)</f>
        <v>u</v>
      </c>
      <c r="E205" s="160">
        <v>6</v>
      </c>
      <c r="F205" s="15">
        <f>VLOOKUP(B205,MATERIALES!$A$2:$D$118,4,0)</f>
        <v>0</v>
      </c>
      <c r="G205" s="15">
        <f t="shared" ref="G205:G229" si="11">E205*F205</f>
        <v>0</v>
      </c>
      <c r="H205" s="15"/>
    </row>
    <row r="206" spans="1:8" x14ac:dyDescent="0.25">
      <c r="A206" s="13"/>
      <c r="B206" s="160">
        <v>2862321</v>
      </c>
      <c r="C206" s="14" t="s">
        <v>269</v>
      </c>
      <c r="D206" s="160" t="str">
        <f>VLOOKUP(B206,MATERIALES!$A$2:$C$118,3,0)</f>
        <v>u</v>
      </c>
      <c r="E206" s="160">
        <v>1</v>
      </c>
      <c r="F206" s="15">
        <f>VLOOKUP(B206,MATERIALES!$A$2:$D$118,4,0)</f>
        <v>0</v>
      </c>
      <c r="G206" s="15">
        <f t="shared" si="11"/>
        <v>0</v>
      </c>
      <c r="H206" s="15"/>
    </row>
    <row r="207" spans="1:8" x14ac:dyDescent="0.25">
      <c r="A207" s="13"/>
      <c r="B207" s="160">
        <v>2056207</v>
      </c>
      <c r="C207" s="14" t="s">
        <v>286</v>
      </c>
      <c r="D207" s="160" t="str">
        <f>VLOOKUP(B207,MATERIALES!$A$2:$C$118,3,0)</f>
        <v>u</v>
      </c>
      <c r="E207" s="160">
        <v>4</v>
      </c>
      <c r="F207" s="15">
        <f>VLOOKUP(B207,MATERIALES!$A$2:$D$118,4,0)</f>
        <v>0</v>
      </c>
      <c r="G207" s="15">
        <f t="shared" si="11"/>
        <v>0</v>
      </c>
      <c r="H207" s="15"/>
    </row>
    <row r="208" spans="1:8" x14ac:dyDescent="0.25">
      <c r="A208" s="13" t="s">
        <v>145</v>
      </c>
      <c r="B208" s="160">
        <v>2112042</v>
      </c>
      <c r="C208" s="14" t="s">
        <v>334</v>
      </c>
      <c r="D208" s="160" t="str">
        <f>VLOOKUP(B208,MATERIALES!$A$2:$C$118,3,0)</f>
        <v>u</v>
      </c>
      <c r="E208" s="160">
        <v>2</v>
      </c>
      <c r="F208" s="15">
        <f>VLOOKUP(B208,MATERIALES!$A$2:$D$118,4,0)</f>
        <v>0</v>
      </c>
      <c r="G208" s="15">
        <f t="shared" si="11"/>
        <v>0</v>
      </c>
      <c r="H208" s="15">
        <f>SUM(G208:G216)</f>
        <v>0</v>
      </c>
    </row>
    <row r="209" spans="1:8" x14ac:dyDescent="0.25">
      <c r="A209" s="13"/>
      <c r="B209" s="160">
        <v>2052244</v>
      </c>
      <c r="C209" s="14" t="s">
        <v>308</v>
      </c>
      <c r="D209" s="160" t="str">
        <f>VLOOKUP(B209,MATERIALES!$A$2:$C$118,3,0)</f>
        <v>u</v>
      </c>
      <c r="E209" s="160">
        <v>4</v>
      </c>
      <c r="F209" s="15">
        <f>VLOOKUP(B209,MATERIALES!$A$2:$D$118,4,0)</f>
        <v>0</v>
      </c>
      <c r="G209" s="15">
        <f t="shared" si="11"/>
        <v>0</v>
      </c>
      <c r="H209" s="15"/>
    </row>
    <row r="210" spans="1:8" x14ac:dyDescent="0.25">
      <c r="A210" s="13"/>
      <c r="B210" s="160">
        <v>2515561</v>
      </c>
      <c r="C210" s="14" t="s">
        <v>339</v>
      </c>
      <c r="D210" s="160" t="str">
        <f>VLOOKUP(B210,MATERIALES!$A$2:$C$118,3,0)</f>
        <v>u</v>
      </c>
      <c r="E210" s="160">
        <v>1</v>
      </c>
      <c r="F210" s="15">
        <f>VLOOKUP(B210,MATERIALES!$A$2:$D$118,4,0)</f>
        <v>0</v>
      </c>
      <c r="G210" s="15">
        <f t="shared" si="11"/>
        <v>0</v>
      </c>
      <c r="H210" s="15"/>
    </row>
    <row r="211" spans="1:8" x14ac:dyDescent="0.25">
      <c r="A211" s="13"/>
      <c r="B211" s="160">
        <v>2801220</v>
      </c>
      <c r="C211" s="14" t="s">
        <v>337</v>
      </c>
      <c r="D211" s="160" t="str">
        <f>VLOOKUP(B211,MATERIALES!$A$2:$C$118,3,0)</f>
        <v>u</v>
      </c>
      <c r="E211" s="160">
        <v>1</v>
      </c>
      <c r="F211" s="15">
        <f>VLOOKUP(B211,MATERIALES!$A$2:$D$118,4,0)</f>
        <v>0</v>
      </c>
      <c r="G211" s="15">
        <f t="shared" si="11"/>
        <v>0</v>
      </c>
      <c r="H211" s="15"/>
    </row>
    <row r="212" spans="1:8" x14ac:dyDescent="0.25">
      <c r="A212" s="13"/>
      <c r="B212" s="160">
        <v>2851631</v>
      </c>
      <c r="C212" s="14" t="s">
        <v>321</v>
      </c>
      <c r="D212" s="160" t="str">
        <f>VLOOKUP(B212,MATERIALES!$A$2:$C$118,3,0)</f>
        <v>u</v>
      </c>
      <c r="E212" s="160">
        <v>1</v>
      </c>
      <c r="F212" s="15">
        <f>VLOOKUP(B212,MATERIALES!$A$2:$D$118,4,0)</f>
        <v>0</v>
      </c>
      <c r="G212" s="15">
        <f t="shared" si="11"/>
        <v>0</v>
      </c>
      <c r="H212" s="15"/>
    </row>
    <row r="213" spans="1:8" x14ac:dyDescent="0.25">
      <c r="A213" s="13"/>
      <c r="B213" s="160">
        <v>2834007</v>
      </c>
      <c r="C213" s="14" t="s">
        <v>338</v>
      </c>
      <c r="D213" s="160" t="str">
        <f>VLOOKUP(B213,MATERIALES!$A$2:$C$118,3,0)</f>
        <v>u</v>
      </c>
      <c r="E213" s="160">
        <v>1</v>
      </c>
      <c r="F213" s="15">
        <f>VLOOKUP(B213,MATERIALES!$A$2:$D$118,4,0)</f>
        <v>0</v>
      </c>
      <c r="G213" s="15">
        <f t="shared" si="11"/>
        <v>0</v>
      </c>
      <c r="H213" s="15"/>
    </row>
    <row r="214" spans="1:8" x14ac:dyDescent="0.25">
      <c r="A214" s="13"/>
      <c r="B214" s="160">
        <v>2820133</v>
      </c>
      <c r="C214" s="14" t="s">
        <v>288</v>
      </c>
      <c r="D214" s="160" t="str">
        <f>VLOOKUP(B214,MATERIALES!$A$2:$C$118,3,0)</f>
        <v>u</v>
      </c>
      <c r="E214" s="160">
        <v>1</v>
      </c>
      <c r="F214" s="15">
        <f>VLOOKUP(B214,MATERIALES!$A$2:$D$118,4,0)</f>
        <v>0</v>
      </c>
      <c r="G214" s="15">
        <f t="shared" si="11"/>
        <v>0</v>
      </c>
      <c r="H214" s="15"/>
    </row>
    <row r="215" spans="1:8" x14ac:dyDescent="0.25">
      <c r="A215" s="13"/>
      <c r="B215" s="160">
        <v>2901614</v>
      </c>
      <c r="C215" s="14" t="s">
        <v>273</v>
      </c>
      <c r="D215" s="160" t="str">
        <f>VLOOKUP(B215,MATERIALES!$A$2:$C$118,3,0)</f>
        <v>u</v>
      </c>
      <c r="E215" s="160">
        <v>2</v>
      </c>
      <c r="F215" s="15">
        <f>VLOOKUP(B215,MATERIALES!$A$2:$D$118,4,0)</f>
        <v>0</v>
      </c>
      <c r="G215" s="15">
        <f t="shared" si="11"/>
        <v>0</v>
      </c>
      <c r="H215" s="15"/>
    </row>
    <row r="216" spans="1:8" x14ac:dyDescent="0.25">
      <c r="A216" s="13"/>
      <c r="B216" s="160">
        <v>2820138</v>
      </c>
      <c r="C216" s="14" t="s">
        <v>340</v>
      </c>
      <c r="D216" s="160" t="str">
        <f>VLOOKUP(B216,MATERIALES!$A$2:$C$118,3,0)</f>
        <v>u</v>
      </c>
      <c r="E216" s="160">
        <v>1</v>
      </c>
      <c r="F216" s="15">
        <f>VLOOKUP(B216,MATERIALES!$A$2:$D$118,4,0)</f>
        <v>0</v>
      </c>
      <c r="G216" s="15">
        <f t="shared" si="11"/>
        <v>0</v>
      </c>
      <c r="H216" s="15"/>
    </row>
    <row r="217" spans="1:8" x14ac:dyDescent="0.25">
      <c r="A217" s="13" t="s">
        <v>278</v>
      </c>
      <c r="B217" s="160">
        <v>2624810</v>
      </c>
      <c r="C217" s="14" t="s">
        <v>333</v>
      </c>
      <c r="D217" s="160" t="str">
        <f>VLOOKUP(B217,MATERIALES!$A$2:$C$118,3,0)</f>
        <v>u</v>
      </c>
      <c r="E217" s="160">
        <v>1</v>
      </c>
      <c r="F217" s="15">
        <f>VLOOKUP(B217,MATERIALES!$A$2:$D$118,4,0)</f>
        <v>0</v>
      </c>
      <c r="G217" s="15">
        <f t="shared" si="11"/>
        <v>0</v>
      </c>
      <c r="H217" s="15">
        <f>SUM(G217)</f>
        <v>0</v>
      </c>
    </row>
    <row r="218" spans="1:8" x14ac:dyDescent="0.25">
      <c r="A218" s="13" t="s">
        <v>146</v>
      </c>
      <c r="B218" s="160">
        <v>2624212</v>
      </c>
      <c r="C218" s="14" t="s">
        <v>160</v>
      </c>
      <c r="D218" s="160" t="str">
        <f>VLOOKUP(B218,MATERIALES!$A$2:$C$118,3,0)</f>
        <v>u</v>
      </c>
      <c r="E218" s="160">
        <v>1</v>
      </c>
      <c r="F218" s="15">
        <f>VLOOKUP(B218,MATERIALES!$A$2:$D$118,4,0)</f>
        <v>0</v>
      </c>
      <c r="G218" s="15">
        <f t="shared" si="11"/>
        <v>0</v>
      </c>
      <c r="H218" s="15">
        <f>SUM(G218:G218)</f>
        <v>0</v>
      </c>
    </row>
    <row r="219" spans="1:8" x14ac:dyDescent="0.25">
      <c r="A219" s="13" t="s">
        <v>279</v>
      </c>
      <c r="B219" s="160">
        <v>2601806</v>
      </c>
      <c r="C219" s="14" t="s">
        <v>335</v>
      </c>
      <c r="D219" s="160" t="str">
        <f>VLOOKUP(B219,MATERIALES!$A$2:$C$118,3,0)</f>
        <v>u</v>
      </c>
      <c r="E219" s="160">
        <v>1</v>
      </c>
      <c r="F219" s="15">
        <f>VLOOKUP(B219,MATERIALES!$A$2:$D$118,4,0)</f>
        <v>0</v>
      </c>
      <c r="G219" s="15">
        <f t="shared" si="11"/>
        <v>0</v>
      </c>
      <c r="H219" s="15">
        <f>SUM(G219:G220)</f>
        <v>0</v>
      </c>
    </row>
    <row r="220" spans="1:8" x14ac:dyDescent="0.25">
      <c r="A220" s="13"/>
      <c r="B220" s="160">
        <v>1021739</v>
      </c>
      <c r="C220" s="14" t="s">
        <v>336</v>
      </c>
      <c r="D220" s="160" t="str">
        <f>VLOOKUP(B220,MATERIALES!$A$2:$C$118,3,0)</f>
        <v>m</v>
      </c>
      <c r="E220" s="160">
        <v>1</v>
      </c>
      <c r="F220" s="15">
        <f>VLOOKUP(B220,MATERIALES!$A$2:$D$118,4,0)</f>
        <v>0</v>
      </c>
      <c r="G220" s="15">
        <f t="shared" si="11"/>
        <v>0</v>
      </c>
      <c r="H220" s="15"/>
    </row>
    <row r="221" spans="1:8" x14ac:dyDescent="0.25">
      <c r="A221" s="13" t="s">
        <v>280</v>
      </c>
      <c r="B221" s="160">
        <v>2112042</v>
      </c>
      <c r="C221" s="14" t="s">
        <v>334</v>
      </c>
      <c r="D221" s="160" t="str">
        <f>VLOOKUP(B221,MATERIALES!$A$2:$C$118,3,0)</f>
        <v>u</v>
      </c>
      <c r="E221" s="160">
        <v>2</v>
      </c>
      <c r="F221" s="15">
        <f>VLOOKUP(B221,MATERIALES!$A$2:$D$118,4,0)</f>
        <v>0</v>
      </c>
      <c r="G221" s="15">
        <f t="shared" si="11"/>
        <v>0</v>
      </c>
      <c r="H221" s="15">
        <f>SUM(G221:G229)</f>
        <v>0</v>
      </c>
    </row>
    <row r="222" spans="1:8" x14ac:dyDescent="0.25">
      <c r="A222" s="13"/>
      <c r="B222" s="160">
        <v>2052244</v>
      </c>
      <c r="C222" s="14" t="s">
        <v>308</v>
      </c>
      <c r="D222" s="160" t="str">
        <f>VLOOKUP(B222,MATERIALES!$A$2:$C$118,3,0)</f>
        <v>u</v>
      </c>
      <c r="E222" s="160">
        <v>4</v>
      </c>
      <c r="F222" s="15">
        <f>VLOOKUP(B222,MATERIALES!$A$2:$D$118,4,0)</f>
        <v>0</v>
      </c>
      <c r="G222" s="15">
        <f t="shared" si="11"/>
        <v>0</v>
      </c>
      <c r="H222" s="15"/>
    </row>
    <row r="223" spans="1:8" x14ac:dyDescent="0.25">
      <c r="A223" s="13"/>
      <c r="B223" s="160">
        <v>2516122</v>
      </c>
      <c r="C223" s="14" t="s">
        <v>167</v>
      </c>
      <c r="D223" s="160" t="str">
        <f>VLOOKUP(B223,MATERIALES!$A$2:$C$118,3,0)</f>
        <v>u</v>
      </c>
      <c r="E223" s="160">
        <v>1</v>
      </c>
      <c r="F223" s="15">
        <f>VLOOKUP(B223,MATERIALES!$A$2:$D$118,4,0)</f>
        <v>0</v>
      </c>
      <c r="G223" s="15">
        <f t="shared" si="11"/>
        <v>0</v>
      </c>
      <c r="H223" s="15"/>
    </row>
    <row r="224" spans="1:8" x14ac:dyDescent="0.25">
      <c r="A224" s="13"/>
      <c r="B224" s="160">
        <v>2801220</v>
      </c>
      <c r="C224" s="14" t="s">
        <v>337</v>
      </c>
      <c r="D224" s="160" t="str">
        <f>VLOOKUP(B224,MATERIALES!$A$2:$C$118,3,0)</f>
        <v>u</v>
      </c>
      <c r="E224" s="160">
        <v>1</v>
      </c>
      <c r="F224" s="15">
        <f>VLOOKUP(B224,MATERIALES!$A$2:$D$118,4,0)</f>
        <v>0</v>
      </c>
      <c r="G224" s="15">
        <f t="shared" si="11"/>
        <v>0</v>
      </c>
      <c r="H224" s="15"/>
    </row>
    <row r="225" spans="1:8" x14ac:dyDescent="0.25">
      <c r="A225" s="13"/>
      <c r="B225" s="160">
        <v>2851631</v>
      </c>
      <c r="C225" s="14" t="s">
        <v>321</v>
      </c>
      <c r="D225" s="160" t="str">
        <f>VLOOKUP(B225,MATERIALES!$A$2:$C$118,3,0)</f>
        <v>u</v>
      </c>
      <c r="E225" s="160">
        <v>1</v>
      </c>
      <c r="F225" s="15">
        <f>VLOOKUP(B225,MATERIALES!$A$2:$D$118,4,0)</f>
        <v>0</v>
      </c>
      <c r="G225" s="15">
        <f t="shared" si="11"/>
        <v>0</v>
      </c>
      <c r="H225" s="15"/>
    </row>
    <row r="226" spans="1:8" x14ac:dyDescent="0.25">
      <c r="A226" s="13"/>
      <c r="B226" s="160">
        <v>2834007</v>
      </c>
      <c r="C226" s="14" t="s">
        <v>338</v>
      </c>
      <c r="D226" s="160" t="str">
        <f>VLOOKUP(B226,MATERIALES!$A$2:$C$118,3,0)</f>
        <v>u</v>
      </c>
      <c r="E226" s="160">
        <v>1</v>
      </c>
      <c r="F226" s="15">
        <f>VLOOKUP(B226,MATERIALES!$A$2:$D$118,4,0)</f>
        <v>0</v>
      </c>
      <c r="G226" s="15">
        <f t="shared" si="11"/>
        <v>0</v>
      </c>
      <c r="H226" s="15"/>
    </row>
    <row r="227" spans="1:8" x14ac:dyDescent="0.25">
      <c r="A227" s="13"/>
      <c r="B227" s="160">
        <v>2820133</v>
      </c>
      <c r="C227" s="14" t="s">
        <v>288</v>
      </c>
      <c r="D227" s="160" t="str">
        <f>VLOOKUP(B227,MATERIALES!$A$2:$C$118,3,0)</f>
        <v>u</v>
      </c>
      <c r="E227" s="160">
        <v>1</v>
      </c>
      <c r="F227" s="15">
        <f>VLOOKUP(B227,MATERIALES!$A$2:$D$118,4,0)</f>
        <v>0</v>
      </c>
      <c r="G227" s="15">
        <f t="shared" si="11"/>
        <v>0</v>
      </c>
      <c r="H227" s="15"/>
    </row>
    <row r="228" spans="1:8" x14ac:dyDescent="0.25">
      <c r="A228" s="13"/>
      <c r="B228" s="160">
        <v>1021739</v>
      </c>
      <c r="C228" s="14" t="s">
        <v>336</v>
      </c>
      <c r="D228" s="160" t="str">
        <f>VLOOKUP(B228,MATERIALES!$A$2:$C$118,3,0)</f>
        <v>m</v>
      </c>
      <c r="E228" s="160">
        <v>3</v>
      </c>
      <c r="F228" s="15">
        <f>VLOOKUP(B228,MATERIALES!$A$2:$D$118,4,0)</f>
        <v>0</v>
      </c>
      <c r="G228" s="15">
        <f t="shared" si="11"/>
        <v>0</v>
      </c>
      <c r="H228" s="15"/>
    </row>
    <row r="229" spans="1:8" x14ac:dyDescent="0.25">
      <c r="A229" s="13"/>
      <c r="B229" s="160">
        <v>2901614</v>
      </c>
      <c r="C229" s="14" t="s">
        <v>273</v>
      </c>
      <c r="D229" s="160" t="str">
        <f>VLOOKUP(B229,MATERIALES!$A$2:$C$118,3,0)</f>
        <v>u</v>
      </c>
      <c r="E229" s="160">
        <v>2</v>
      </c>
      <c r="F229" s="15">
        <f>VLOOKUP(B229,MATERIALES!$A$2:$D$118,4,0)</f>
        <v>0</v>
      </c>
      <c r="G229" s="15">
        <f t="shared" si="11"/>
        <v>0</v>
      </c>
      <c r="H229" s="15"/>
    </row>
    <row r="230" spans="1:8" x14ac:dyDescent="0.25">
      <c r="A230" s="13" t="s">
        <v>641</v>
      </c>
      <c r="B230" s="160">
        <v>2112042</v>
      </c>
      <c r="C230" s="14" t="s">
        <v>334</v>
      </c>
      <c r="D230" s="160" t="str">
        <f>VLOOKUP(B230,MATERIALES!$A$2:$C$118,3,0)</f>
        <v>u</v>
      </c>
      <c r="E230" s="160">
        <v>6</v>
      </c>
      <c r="F230" s="15">
        <f>VLOOKUP(B230,MATERIALES!$A$2:$D$118,4,0)</f>
        <v>0</v>
      </c>
      <c r="G230" s="15">
        <f t="shared" ref="G230:G238" si="12">E230*F230</f>
        <v>0</v>
      </c>
      <c r="H230" s="15">
        <f>SUM(G230:G238)</f>
        <v>0</v>
      </c>
    </row>
    <row r="231" spans="1:8" x14ac:dyDescent="0.25">
      <c r="A231" s="13"/>
      <c r="B231" s="160">
        <v>2052244</v>
      </c>
      <c r="C231" s="14" t="s">
        <v>308</v>
      </c>
      <c r="D231" s="160" t="str">
        <f>VLOOKUP(B231,MATERIALES!$A$2:$C$118,3,0)</f>
        <v>u</v>
      </c>
      <c r="E231" s="160">
        <v>12</v>
      </c>
      <c r="F231" s="15">
        <f>VLOOKUP(B231,MATERIALES!$A$2:$D$118,4,0)</f>
        <v>0</v>
      </c>
      <c r="G231" s="15">
        <f t="shared" si="12"/>
        <v>0</v>
      </c>
      <c r="H231" s="15"/>
    </row>
    <row r="232" spans="1:8" x14ac:dyDescent="0.25">
      <c r="A232" s="13"/>
      <c r="B232" s="160">
        <v>2515561</v>
      </c>
      <c r="C232" s="14" t="s">
        <v>339</v>
      </c>
      <c r="D232" s="160" t="str">
        <f>VLOOKUP(B232,MATERIALES!$A$2:$C$118,3,0)</f>
        <v>u</v>
      </c>
      <c r="E232" s="160">
        <v>3</v>
      </c>
      <c r="F232" s="15">
        <f>VLOOKUP(B232,MATERIALES!$A$2:$D$118,4,0)</f>
        <v>0</v>
      </c>
      <c r="G232" s="15">
        <f t="shared" si="12"/>
        <v>0</v>
      </c>
      <c r="H232" s="15"/>
    </row>
    <row r="233" spans="1:8" x14ac:dyDescent="0.25">
      <c r="A233" s="13"/>
      <c r="B233" s="160">
        <v>2802020</v>
      </c>
      <c r="C233" s="14" t="s">
        <v>316</v>
      </c>
      <c r="D233" s="160" t="str">
        <f>VLOOKUP(B233,MATERIALES!$A$2:$C$118,3,0)</f>
        <v>u</v>
      </c>
      <c r="E233" s="160">
        <v>1</v>
      </c>
      <c r="F233" s="15">
        <f>VLOOKUP(B233,MATERIALES!$A$2:$D$118,4,0)</f>
        <v>0</v>
      </c>
      <c r="G233" s="15">
        <f t="shared" si="12"/>
        <v>0</v>
      </c>
      <c r="H233" s="15"/>
    </row>
    <row r="234" spans="1:8" x14ac:dyDescent="0.25">
      <c r="A234" s="13"/>
      <c r="B234" s="160">
        <v>2851631</v>
      </c>
      <c r="C234" s="14" t="s">
        <v>321</v>
      </c>
      <c r="D234" s="160" t="str">
        <f>VLOOKUP(B234,MATERIALES!$A$2:$C$118,3,0)</f>
        <v>u</v>
      </c>
      <c r="E234" s="160">
        <v>1</v>
      </c>
      <c r="F234" s="15">
        <f>VLOOKUP(B234,MATERIALES!$A$2:$D$118,4,0)</f>
        <v>0</v>
      </c>
      <c r="G234" s="15">
        <f t="shared" si="12"/>
        <v>0</v>
      </c>
      <c r="H234" s="15"/>
    </row>
    <row r="235" spans="1:8" x14ac:dyDescent="0.25">
      <c r="A235" s="13"/>
      <c r="B235" s="160">
        <v>2834007</v>
      </c>
      <c r="C235" s="14" t="s">
        <v>338</v>
      </c>
      <c r="D235" s="160" t="str">
        <f>VLOOKUP(B235,MATERIALES!$A$2:$C$118,3,0)</f>
        <v>u</v>
      </c>
      <c r="E235" s="160">
        <v>1</v>
      </c>
      <c r="F235" s="15">
        <f>VLOOKUP(B235,MATERIALES!$A$2:$D$118,4,0)</f>
        <v>0</v>
      </c>
      <c r="G235" s="15">
        <f t="shared" si="12"/>
        <v>0</v>
      </c>
      <c r="H235" s="15"/>
    </row>
    <row r="236" spans="1:8" x14ac:dyDescent="0.25">
      <c r="A236" s="13"/>
      <c r="B236" s="160">
        <v>2820133</v>
      </c>
      <c r="C236" s="14" t="s">
        <v>288</v>
      </c>
      <c r="D236" s="160" t="str">
        <f>VLOOKUP(B236,MATERIALES!$A$2:$C$118,3,0)</f>
        <v>u</v>
      </c>
      <c r="E236" s="160">
        <v>1</v>
      </c>
      <c r="F236" s="15">
        <f>VLOOKUP(B236,MATERIALES!$A$2:$D$118,4,0)</f>
        <v>0</v>
      </c>
      <c r="G236" s="15">
        <f t="shared" si="12"/>
        <v>0</v>
      </c>
      <c r="H236" s="15"/>
    </row>
    <row r="237" spans="1:8" x14ac:dyDescent="0.25">
      <c r="A237" s="13"/>
      <c r="B237" s="160">
        <v>2901614</v>
      </c>
      <c r="C237" s="14" t="s">
        <v>273</v>
      </c>
      <c r="D237" s="160" t="str">
        <f>VLOOKUP(B237,MATERIALES!$A$2:$C$118,3,0)</f>
        <v>u</v>
      </c>
      <c r="E237" s="160">
        <v>4</v>
      </c>
      <c r="F237" s="15">
        <f>VLOOKUP(B237,MATERIALES!$A$2:$D$118,4,0)</f>
        <v>0</v>
      </c>
      <c r="G237" s="15">
        <f t="shared" si="12"/>
        <v>0</v>
      </c>
      <c r="H237" s="15"/>
    </row>
    <row r="238" spans="1:8" x14ac:dyDescent="0.25">
      <c r="A238" s="13"/>
      <c r="B238" s="160">
        <v>2820138</v>
      </c>
      <c r="C238" s="14" t="s">
        <v>340</v>
      </c>
      <c r="D238" s="160" t="str">
        <f>VLOOKUP(B238,MATERIALES!$A$2:$C$118,3,0)</f>
        <v>u</v>
      </c>
      <c r="E238" s="160">
        <v>1</v>
      </c>
      <c r="F238" s="15">
        <f>VLOOKUP(B238,MATERIALES!$A$2:$D$118,4,0)</f>
        <v>0</v>
      </c>
      <c r="G238" s="15">
        <f t="shared" si="12"/>
        <v>0</v>
      </c>
      <c r="H238" s="15"/>
    </row>
    <row r="239" spans="1:8" x14ac:dyDescent="0.25">
      <c r="A239" s="13" t="s">
        <v>642</v>
      </c>
      <c r="B239" s="160">
        <v>2624806</v>
      </c>
      <c r="C239" s="14" t="s">
        <v>332</v>
      </c>
      <c r="D239" s="160" t="str">
        <f>VLOOKUP(B239,MATERIALES!$A$2:$C$118,3,0)</f>
        <v>u</v>
      </c>
      <c r="E239" s="160">
        <v>3</v>
      </c>
      <c r="F239" s="15">
        <f>VLOOKUP(B239,MATERIALES!$A$2:$D$118,4,0)</f>
        <v>0</v>
      </c>
      <c r="G239" s="15">
        <f t="shared" ref="G239" si="13">E239*F239</f>
        <v>0</v>
      </c>
      <c r="H239" s="15">
        <f t="shared" ref="H239:H240" si="14">SUM(G239)</f>
        <v>0</v>
      </c>
    </row>
    <row r="240" spans="1:8" x14ac:dyDescent="0.25">
      <c r="A240" s="13" t="s">
        <v>643</v>
      </c>
      <c r="B240" s="160">
        <v>2624810</v>
      </c>
      <c r="C240" s="14" t="s">
        <v>333</v>
      </c>
      <c r="D240" s="160" t="str">
        <f>VLOOKUP(B240,MATERIALES!$A$2:$C$118,3,0)</f>
        <v>u</v>
      </c>
      <c r="E240" s="160">
        <v>3</v>
      </c>
      <c r="F240" s="15">
        <f>VLOOKUP(B240,MATERIALES!$A$2:$D$118,4,0)</f>
        <v>0</v>
      </c>
      <c r="G240" s="15">
        <f t="shared" ref="G240" si="15">E240*F240</f>
        <v>0</v>
      </c>
      <c r="H240" s="15">
        <f t="shared" si="14"/>
        <v>0</v>
      </c>
    </row>
    <row r="241" spans="1:8" x14ac:dyDescent="0.25">
      <c r="A241" s="13" t="s">
        <v>644</v>
      </c>
      <c r="B241" s="160">
        <v>2624212</v>
      </c>
      <c r="C241" s="14" t="s">
        <v>160</v>
      </c>
      <c r="D241" s="160" t="str">
        <f>VLOOKUP(B241,MATERIALES!$A$2:$C$118,3,0)</f>
        <v>u</v>
      </c>
      <c r="E241" s="160">
        <v>3</v>
      </c>
      <c r="F241" s="15">
        <f>VLOOKUP(B241,MATERIALES!$A$2:$D$118,4,0)</f>
        <v>0</v>
      </c>
      <c r="G241" s="15">
        <f t="shared" ref="G241" si="16">E241*F241</f>
        <v>0</v>
      </c>
      <c r="H241" s="15">
        <f>SUM(G241)</f>
        <v>0</v>
      </c>
    </row>
    <row r="242" spans="1:8" x14ac:dyDescent="0.25">
      <c r="A242" s="13" t="s">
        <v>147</v>
      </c>
      <c r="B242" s="160">
        <v>2112042</v>
      </c>
      <c r="C242" s="14" t="s">
        <v>334</v>
      </c>
      <c r="D242" s="160" t="str">
        <f>VLOOKUP(B242,MATERIALES!$A$2:$C$118,3,0)</f>
        <v>u</v>
      </c>
      <c r="E242" s="160">
        <v>3</v>
      </c>
      <c r="F242" s="15">
        <f>VLOOKUP(B242,MATERIALES!$A$2:$D$118,4,0)</f>
        <v>0</v>
      </c>
      <c r="G242" s="15">
        <f t="shared" ref="G242:G243" si="17">E242*F242</f>
        <v>0</v>
      </c>
      <c r="H242" s="15">
        <f>SUM(G242:G243)</f>
        <v>0</v>
      </c>
    </row>
    <row r="243" spans="1:8" x14ac:dyDescent="0.25">
      <c r="A243" s="13"/>
      <c r="B243" s="160">
        <v>2052244</v>
      </c>
      <c r="C243" s="14" t="s">
        <v>308</v>
      </c>
      <c r="D243" s="160" t="str">
        <f>VLOOKUP(B243,MATERIALES!$A$2:$C$118,3,0)</f>
        <v>u</v>
      </c>
      <c r="E243" s="160">
        <v>6</v>
      </c>
      <c r="F243" s="15">
        <f>VLOOKUP(B243,MATERIALES!$A$2:$D$118,4,0)</f>
        <v>0</v>
      </c>
      <c r="G243" s="15">
        <f t="shared" si="17"/>
        <v>0</v>
      </c>
      <c r="H243" s="15"/>
    </row>
    <row r="244" spans="1:8" x14ac:dyDescent="0.25">
      <c r="A244" s="13" t="s">
        <v>645</v>
      </c>
      <c r="B244" s="160">
        <v>2112042</v>
      </c>
      <c r="C244" s="14" t="s">
        <v>334</v>
      </c>
      <c r="D244" s="160" t="str">
        <f>VLOOKUP(B244,MATERIALES!$A$2:$C$118,3,0)</f>
        <v>u</v>
      </c>
      <c r="E244" s="160">
        <v>6</v>
      </c>
      <c r="F244" s="15">
        <f>VLOOKUP(B244,MATERIALES!$A$2:$D$118,4,0)</f>
        <v>0</v>
      </c>
      <c r="G244" s="15">
        <f t="shared" ref="G244:G252" si="18">E244*F244</f>
        <v>0</v>
      </c>
      <c r="H244" s="15">
        <f>SUM(G244:G252)</f>
        <v>0</v>
      </c>
    </row>
    <row r="245" spans="1:8" x14ac:dyDescent="0.25">
      <c r="A245" s="13"/>
      <c r="B245" s="160">
        <v>2052244</v>
      </c>
      <c r="C245" s="14" t="s">
        <v>308</v>
      </c>
      <c r="D245" s="160" t="str">
        <f>VLOOKUP(B245,MATERIALES!$A$2:$C$118,3,0)</f>
        <v>u</v>
      </c>
      <c r="E245" s="160">
        <v>12</v>
      </c>
      <c r="F245" s="15">
        <f>VLOOKUP(B245,MATERIALES!$A$2:$D$118,4,0)</f>
        <v>0</v>
      </c>
      <c r="G245" s="15">
        <f t="shared" si="18"/>
        <v>0</v>
      </c>
      <c r="H245" s="15"/>
    </row>
    <row r="246" spans="1:8" x14ac:dyDescent="0.25">
      <c r="A246" s="13"/>
      <c r="B246" s="160">
        <v>2502523</v>
      </c>
      <c r="C246" s="14" t="s">
        <v>613</v>
      </c>
      <c r="D246" s="160" t="str">
        <f>VLOOKUP(B246,MATERIALES!$A$2:$C$118,3,0)</f>
        <v>u</v>
      </c>
      <c r="E246" s="160">
        <v>3</v>
      </c>
      <c r="F246" s="15">
        <f>VLOOKUP(B246,MATERIALES!$A$2:$D$118,4,0)</f>
        <v>0</v>
      </c>
      <c r="G246" s="15">
        <f t="shared" si="18"/>
        <v>0</v>
      </c>
      <c r="H246" s="15"/>
    </row>
    <row r="247" spans="1:8" x14ac:dyDescent="0.25">
      <c r="A247" s="13"/>
      <c r="B247" s="160">
        <v>2802020</v>
      </c>
      <c r="C247" s="14" t="s">
        <v>316</v>
      </c>
      <c r="D247" s="160" t="str">
        <f>VLOOKUP(B247,MATERIALES!$A$2:$C$118,3,0)</f>
        <v>u</v>
      </c>
      <c r="E247" s="160">
        <v>1</v>
      </c>
      <c r="F247" s="15">
        <f>VLOOKUP(B247,MATERIALES!$A$2:$D$118,4,0)</f>
        <v>0</v>
      </c>
      <c r="G247" s="15">
        <f t="shared" si="18"/>
        <v>0</v>
      </c>
      <c r="H247" s="15"/>
    </row>
    <row r="248" spans="1:8" x14ac:dyDescent="0.25">
      <c r="A248" s="13"/>
      <c r="B248" s="160">
        <v>2851631</v>
      </c>
      <c r="C248" s="14" t="s">
        <v>321</v>
      </c>
      <c r="D248" s="160" t="str">
        <f>VLOOKUP(B248,MATERIALES!$A$2:$C$118,3,0)</f>
        <v>u</v>
      </c>
      <c r="E248" s="160">
        <v>1</v>
      </c>
      <c r="F248" s="15">
        <f>VLOOKUP(B248,MATERIALES!$A$2:$D$118,4,0)</f>
        <v>0</v>
      </c>
      <c r="G248" s="15">
        <f t="shared" si="18"/>
        <v>0</v>
      </c>
      <c r="H248" s="15"/>
    </row>
    <row r="249" spans="1:8" x14ac:dyDescent="0.25">
      <c r="A249" s="13"/>
      <c r="B249" s="160">
        <v>2834007</v>
      </c>
      <c r="C249" s="14" t="s">
        <v>338</v>
      </c>
      <c r="D249" s="160" t="str">
        <f>VLOOKUP(B249,MATERIALES!$A$2:$C$118,3,0)</f>
        <v>u</v>
      </c>
      <c r="E249" s="160">
        <v>2</v>
      </c>
      <c r="F249" s="15">
        <f>VLOOKUP(B249,MATERIALES!$A$2:$D$118,4,0)</f>
        <v>0</v>
      </c>
      <c r="G249" s="15">
        <f t="shared" si="18"/>
        <v>0</v>
      </c>
      <c r="H249" s="15"/>
    </row>
    <row r="250" spans="1:8" x14ac:dyDescent="0.25">
      <c r="A250" s="13"/>
      <c r="B250" s="160">
        <v>2820133</v>
      </c>
      <c r="C250" s="14" t="s">
        <v>288</v>
      </c>
      <c r="D250" s="160" t="str">
        <f>VLOOKUP(B250,MATERIALES!$A$2:$C$118,3,0)</f>
        <v>u</v>
      </c>
      <c r="E250" s="160">
        <v>1</v>
      </c>
      <c r="F250" s="15">
        <f>VLOOKUP(B250,MATERIALES!$A$2:$D$118,4,0)</f>
        <v>0</v>
      </c>
      <c r="G250" s="15">
        <f t="shared" si="18"/>
        <v>0</v>
      </c>
      <c r="H250" s="15"/>
    </row>
    <row r="251" spans="1:8" x14ac:dyDescent="0.25">
      <c r="A251" s="13"/>
      <c r="B251" s="160">
        <v>2901614</v>
      </c>
      <c r="C251" s="14" t="s">
        <v>273</v>
      </c>
      <c r="D251" s="160" t="str">
        <f>VLOOKUP(B251,MATERIALES!$A$2:$C$118,3,0)</f>
        <v>u</v>
      </c>
      <c r="E251" s="160">
        <v>4</v>
      </c>
      <c r="F251" s="15">
        <f>VLOOKUP(B251,MATERIALES!$A$2:$D$118,4,0)</f>
        <v>0</v>
      </c>
      <c r="G251" s="15">
        <f t="shared" si="18"/>
        <v>0</v>
      </c>
      <c r="H251" s="15"/>
    </row>
    <row r="252" spans="1:8" x14ac:dyDescent="0.25">
      <c r="A252" s="13"/>
      <c r="B252" s="160">
        <v>2820138</v>
      </c>
      <c r="C252" s="14" t="s">
        <v>340</v>
      </c>
      <c r="D252" s="160" t="str">
        <f>VLOOKUP(B252,MATERIALES!$A$2:$C$118,3,0)</f>
        <v>u</v>
      </c>
      <c r="E252" s="160">
        <v>1</v>
      </c>
      <c r="F252" s="15">
        <f>VLOOKUP(B252,MATERIALES!$A$2:$D$118,4,0)</f>
        <v>0</v>
      </c>
      <c r="G252" s="15">
        <f t="shared" si="18"/>
        <v>0</v>
      </c>
      <c r="H252" s="15"/>
    </row>
    <row r="253" spans="1:8" x14ac:dyDescent="0.25">
      <c r="A253" s="13" t="s">
        <v>148</v>
      </c>
      <c r="B253" s="160">
        <v>2601806</v>
      </c>
      <c r="C253" s="14" t="s">
        <v>335</v>
      </c>
      <c r="D253" s="160" t="str">
        <f>VLOOKUP(B253,MATERIALES!$A$2:$C$118,3,0)</f>
        <v>u</v>
      </c>
      <c r="E253" s="160">
        <v>3</v>
      </c>
      <c r="F253" s="15">
        <f>VLOOKUP(B253,MATERIALES!$A$2:$D$118,4,0)</f>
        <v>0</v>
      </c>
      <c r="G253" s="15">
        <f t="shared" ref="G253:G254" si="19">E253*F253</f>
        <v>0</v>
      </c>
      <c r="H253" s="15">
        <f>SUM(G253:G254)</f>
        <v>0</v>
      </c>
    </row>
    <row r="254" spans="1:8" x14ac:dyDescent="0.25">
      <c r="A254" s="13"/>
      <c r="B254" s="160">
        <v>1021739</v>
      </c>
      <c r="C254" s="14" t="s">
        <v>336</v>
      </c>
      <c r="D254" s="160" t="str">
        <f>VLOOKUP(B254,MATERIALES!$A$2:$C$118,3,0)</f>
        <v>m</v>
      </c>
      <c r="E254" s="160">
        <v>3</v>
      </c>
      <c r="F254" s="15">
        <f>VLOOKUP(B254,MATERIALES!$A$2:$D$118,4,0)</f>
        <v>0</v>
      </c>
      <c r="G254" s="15">
        <f t="shared" si="19"/>
        <v>0</v>
      </c>
      <c r="H254" s="15"/>
    </row>
    <row r="255" spans="1:8" x14ac:dyDescent="0.25">
      <c r="A255" s="13" t="s">
        <v>646</v>
      </c>
      <c r="B255" s="160">
        <v>2112042</v>
      </c>
      <c r="C255" s="14" t="s">
        <v>334</v>
      </c>
      <c r="D255" s="160" t="str">
        <f>VLOOKUP(B255,MATERIALES!$A$2:$C$118,3,0)</f>
        <v>u</v>
      </c>
      <c r="E255" s="160">
        <v>3</v>
      </c>
      <c r="F255" s="15">
        <f>VLOOKUP(B255,MATERIALES!$A$2:$D$118,4,0)</f>
        <v>0</v>
      </c>
      <c r="G255" s="15">
        <f t="shared" ref="G255:G260" si="20">E255*F255</f>
        <v>0</v>
      </c>
      <c r="H255" s="15">
        <f>SUM(G255:G260)</f>
        <v>0</v>
      </c>
    </row>
    <row r="256" spans="1:8" x14ac:dyDescent="0.25">
      <c r="A256" s="13"/>
      <c r="B256" s="160">
        <v>2052244</v>
      </c>
      <c r="C256" s="14" t="s">
        <v>308</v>
      </c>
      <c r="D256" s="160" t="str">
        <f>VLOOKUP(B256,MATERIALES!$A$2:$C$118,3,0)</f>
        <v>u</v>
      </c>
      <c r="E256" s="160">
        <v>6</v>
      </c>
      <c r="F256" s="15">
        <f>VLOOKUP(B256,MATERIALES!$A$2:$D$118,4,0)</f>
        <v>0</v>
      </c>
      <c r="G256" s="15">
        <f t="shared" si="20"/>
        <v>0</v>
      </c>
      <c r="H256" s="15"/>
    </row>
    <row r="257" spans="1:8" x14ac:dyDescent="0.25">
      <c r="A257" s="13"/>
      <c r="B257" s="160">
        <v>2052202</v>
      </c>
      <c r="C257" s="14" t="s">
        <v>620</v>
      </c>
      <c r="D257" s="160" t="str">
        <f>VLOOKUP(B257,MATERIALES!$A$2:$C$118,3,0)</f>
        <v>u</v>
      </c>
      <c r="E257" s="160">
        <v>1</v>
      </c>
      <c r="F257" s="15">
        <f>VLOOKUP(B257,MATERIALES!$A$2:$D$118,4,0)</f>
        <v>0</v>
      </c>
      <c r="G257" s="15">
        <f t="shared" si="20"/>
        <v>0</v>
      </c>
      <c r="H257" s="15"/>
    </row>
    <row r="258" spans="1:8" x14ac:dyDescent="0.25">
      <c r="A258" s="13"/>
      <c r="B258" s="160">
        <v>2601806</v>
      </c>
      <c r="C258" s="14" t="s">
        <v>335</v>
      </c>
      <c r="D258" s="160" t="str">
        <f>VLOOKUP(B258,MATERIALES!$A$2:$C$118,3,0)</f>
        <v>u</v>
      </c>
      <c r="E258" s="160">
        <v>3</v>
      </c>
      <c r="F258" s="15">
        <f>VLOOKUP(B258,MATERIALES!$A$2:$D$118,4,0)</f>
        <v>0</v>
      </c>
      <c r="G258" s="15">
        <f t="shared" si="20"/>
        <v>0</v>
      </c>
      <c r="H258" s="15"/>
    </row>
    <row r="259" spans="1:8" x14ac:dyDescent="0.25">
      <c r="A259" s="13"/>
      <c r="B259" s="160">
        <v>1021739</v>
      </c>
      <c r="C259" s="14" t="s">
        <v>336</v>
      </c>
      <c r="D259" s="160" t="str">
        <f>VLOOKUP(B259,MATERIALES!$A$2:$C$118,3,0)</f>
        <v>m</v>
      </c>
      <c r="E259" s="160">
        <v>3</v>
      </c>
      <c r="F259" s="15">
        <f>VLOOKUP(B259,MATERIALES!$A$2:$D$118,4,0)</f>
        <v>0</v>
      </c>
      <c r="G259" s="15">
        <f t="shared" si="20"/>
        <v>0</v>
      </c>
      <c r="H259" s="15"/>
    </row>
    <row r="260" spans="1:8" x14ac:dyDescent="0.25">
      <c r="A260" s="13"/>
      <c r="B260" s="160">
        <v>1011151</v>
      </c>
      <c r="C260" s="14" t="s">
        <v>621</v>
      </c>
      <c r="D260" s="160" t="str">
        <f>VLOOKUP(B260,MATERIALES!$A$2:$C$118,3,0)</f>
        <v>m</v>
      </c>
      <c r="E260" s="160">
        <v>5</v>
      </c>
      <c r="F260" s="15">
        <f>VLOOKUP(B260,MATERIALES!$A$2:$D$118,4,0)</f>
        <v>0</v>
      </c>
      <c r="G260" s="15">
        <f t="shared" si="20"/>
        <v>0</v>
      </c>
      <c r="H260" s="15"/>
    </row>
    <row r="261" spans="1:8" x14ac:dyDescent="0.25">
      <c r="A261" s="13" t="s">
        <v>647</v>
      </c>
      <c r="B261" s="160">
        <v>2553163</v>
      </c>
      <c r="C261" s="14" t="s">
        <v>622</v>
      </c>
      <c r="D261" s="160" t="str">
        <f>VLOOKUP(B261,MATERIALES!$A$2:$C$118,3,0)</f>
        <v>u</v>
      </c>
      <c r="E261" s="160">
        <v>1</v>
      </c>
      <c r="F261" s="15">
        <f>VLOOKUP(B261,MATERIALES!$A$2:$D$118,4,0)</f>
        <v>0</v>
      </c>
      <c r="G261" s="15">
        <f t="shared" ref="G261:G277" si="21">E261*F261</f>
        <v>0</v>
      </c>
      <c r="H261" s="15">
        <f>SUM(G261:G277)</f>
        <v>0</v>
      </c>
    </row>
    <row r="262" spans="1:8" x14ac:dyDescent="0.25">
      <c r="A262" s="13"/>
      <c r="B262" s="160">
        <v>1021754</v>
      </c>
      <c r="C262" s="14" t="s">
        <v>612</v>
      </c>
      <c r="D262" s="160" t="str">
        <f>VLOOKUP(B262,MATERIALES!$A$2:$C$118,3,0)</f>
        <v>m</v>
      </c>
      <c r="E262" s="160">
        <v>9</v>
      </c>
      <c r="F262" s="15">
        <f>VLOOKUP(B262,MATERIALES!$A$2:$D$118,4,0)</f>
        <v>0</v>
      </c>
      <c r="G262" s="15">
        <f t="shared" si="21"/>
        <v>0</v>
      </c>
      <c r="H262" s="15"/>
    </row>
    <row r="263" spans="1:8" x14ac:dyDescent="0.25">
      <c r="A263" s="13"/>
      <c r="B263" s="160">
        <v>2820133</v>
      </c>
      <c r="C263" s="14" t="s">
        <v>288</v>
      </c>
      <c r="D263" s="160" t="str">
        <f>VLOOKUP(B263,MATERIALES!$A$2:$C$118,3,0)</f>
        <v>u</v>
      </c>
      <c r="E263" s="160">
        <v>1</v>
      </c>
      <c r="F263" s="15">
        <f>VLOOKUP(B263,MATERIALES!$A$2:$D$118,4,0)</f>
        <v>0</v>
      </c>
      <c r="G263" s="15">
        <f t="shared" si="21"/>
        <v>0</v>
      </c>
      <c r="H263" s="15"/>
    </row>
    <row r="264" spans="1:8" x14ac:dyDescent="0.25">
      <c r="A264" s="13"/>
      <c r="B264" s="160">
        <v>2820161</v>
      </c>
      <c r="C264" s="14" t="s">
        <v>346</v>
      </c>
      <c r="D264" s="160" t="str">
        <f>VLOOKUP(B264,MATERIALES!$A$2:$C$118,3,0)</f>
        <v>u</v>
      </c>
      <c r="E264" s="160">
        <v>2</v>
      </c>
      <c r="F264" s="15">
        <f>VLOOKUP(B264,MATERIALES!$A$2:$D$118,4,0)</f>
        <v>0</v>
      </c>
      <c r="G264" s="15">
        <f t="shared" si="21"/>
        <v>0</v>
      </c>
      <c r="H264" s="15"/>
    </row>
    <row r="265" spans="1:8" x14ac:dyDescent="0.25">
      <c r="A265" s="13"/>
      <c r="B265" s="160">
        <v>2834007</v>
      </c>
      <c r="C265" s="14" t="s">
        <v>338</v>
      </c>
      <c r="D265" s="160" t="str">
        <f>VLOOKUP(B265,MATERIALES!$A$2:$C$118,3,0)</f>
        <v>u</v>
      </c>
      <c r="E265" s="160">
        <v>1</v>
      </c>
      <c r="F265" s="15">
        <f>VLOOKUP(B265,MATERIALES!$A$2:$D$118,4,0)</f>
        <v>0</v>
      </c>
      <c r="G265" s="15">
        <f t="shared" si="21"/>
        <v>0</v>
      </c>
      <c r="H265" s="15"/>
    </row>
    <row r="266" spans="1:8" x14ac:dyDescent="0.25">
      <c r="A266" s="13"/>
      <c r="B266" s="160">
        <v>2840301</v>
      </c>
      <c r="C266" s="14" t="s">
        <v>348</v>
      </c>
      <c r="D266" s="160" t="str">
        <f>VLOOKUP(B266,MATERIALES!$A$2:$C$118,3,0)</f>
        <v>u</v>
      </c>
      <c r="E266" s="160">
        <v>1</v>
      </c>
      <c r="F266" s="15">
        <f>VLOOKUP(B266,MATERIALES!$A$2:$D$118,4,0)</f>
        <v>0</v>
      </c>
      <c r="G266" s="15">
        <f t="shared" si="21"/>
        <v>0</v>
      </c>
      <c r="H266" s="15"/>
    </row>
    <row r="267" spans="1:8" x14ac:dyDescent="0.25">
      <c r="A267" s="13"/>
      <c r="B267" s="160">
        <v>2901614</v>
      </c>
      <c r="C267" s="14" t="s">
        <v>273</v>
      </c>
      <c r="D267" s="160" t="str">
        <f>VLOOKUP(B267,MATERIALES!$A$2:$C$118,3,0)</f>
        <v>u</v>
      </c>
      <c r="E267" s="160">
        <v>5</v>
      </c>
      <c r="F267" s="15">
        <f>VLOOKUP(B267,MATERIALES!$A$2:$D$118,4,0)</f>
        <v>0</v>
      </c>
      <c r="G267" s="15">
        <f t="shared" si="21"/>
        <v>0</v>
      </c>
      <c r="H267" s="15"/>
    </row>
    <row r="268" spans="1:8" x14ac:dyDescent="0.25">
      <c r="A268" s="13"/>
      <c r="B268" s="160">
        <v>2901614</v>
      </c>
      <c r="C268" s="14" t="s">
        <v>273</v>
      </c>
      <c r="D268" s="160" t="str">
        <f>VLOOKUP(B268,MATERIALES!$A$2:$C$118,3,0)</f>
        <v>u</v>
      </c>
      <c r="E268" s="160">
        <v>1</v>
      </c>
      <c r="F268" s="15">
        <f>VLOOKUP(B268,MATERIALES!$A$2:$D$118,4,0)</f>
        <v>0</v>
      </c>
      <c r="G268" s="15">
        <f t="shared" si="21"/>
        <v>0</v>
      </c>
      <c r="H268" s="15"/>
    </row>
    <row r="269" spans="1:8" x14ac:dyDescent="0.25">
      <c r="A269" s="13"/>
      <c r="B269" s="160">
        <v>2851631</v>
      </c>
      <c r="C269" s="14" t="s">
        <v>321</v>
      </c>
      <c r="D269" s="160" t="str">
        <f>VLOOKUP(B269,MATERIALES!$A$2:$C$118,3,0)</f>
        <v>u</v>
      </c>
      <c r="E269" s="160">
        <v>1</v>
      </c>
      <c r="F269" s="15">
        <f>VLOOKUP(B269,MATERIALES!$A$2:$D$118,4,0)</f>
        <v>0</v>
      </c>
      <c r="G269" s="15">
        <f t="shared" si="21"/>
        <v>0</v>
      </c>
      <c r="H269" s="15"/>
    </row>
    <row r="270" spans="1:8" x14ac:dyDescent="0.25">
      <c r="A270" s="13"/>
      <c r="B270" s="160">
        <v>2112042</v>
      </c>
      <c r="C270" s="14" t="s">
        <v>334</v>
      </c>
      <c r="D270" s="160" t="str">
        <f>VLOOKUP(B270,MATERIALES!$A$2:$C$118,3,0)</f>
        <v>u</v>
      </c>
      <c r="E270" s="160">
        <v>6</v>
      </c>
      <c r="F270" s="15">
        <f>VLOOKUP(B270,MATERIALES!$A$2:$D$118,4,0)</f>
        <v>0</v>
      </c>
      <c r="G270" s="15">
        <f t="shared" si="21"/>
        <v>0</v>
      </c>
      <c r="H270" s="15"/>
    </row>
    <row r="271" spans="1:8" x14ac:dyDescent="0.25">
      <c r="A271" s="13"/>
      <c r="B271" s="160">
        <v>2052244</v>
      </c>
      <c r="C271" s="14" t="s">
        <v>308</v>
      </c>
      <c r="D271" s="160" t="str">
        <f>VLOOKUP(B271,MATERIALES!$A$2:$C$118,3,0)</f>
        <v>u</v>
      </c>
      <c r="E271" s="160">
        <v>4</v>
      </c>
      <c r="F271" s="15">
        <f>VLOOKUP(B271,MATERIALES!$A$2:$D$118,4,0)</f>
        <v>0</v>
      </c>
      <c r="G271" s="15">
        <f t="shared" si="21"/>
        <v>0</v>
      </c>
      <c r="H271" s="15"/>
    </row>
    <row r="272" spans="1:8" x14ac:dyDescent="0.25">
      <c r="A272" s="13"/>
      <c r="B272" s="160">
        <v>2802020</v>
      </c>
      <c r="C272" s="14" t="s">
        <v>316</v>
      </c>
      <c r="D272" s="160" t="str">
        <f>VLOOKUP(B272,MATERIALES!$A$2:$C$118,3,0)</f>
        <v>u</v>
      </c>
      <c r="E272" s="160">
        <v>1</v>
      </c>
      <c r="F272" s="15">
        <f>VLOOKUP(B272,MATERIALES!$A$2:$D$118,4,0)</f>
        <v>0</v>
      </c>
      <c r="G272" s="15">
        <f t="shared" si="21"/>
        <v>0</v>
      </c>
      <c r="H272" s="15"/>
    </row>
    <row r="273" spans="1:8" x14ac:dyDescent="0.25">
      <c r="A273" s="13"/>
      <c r="B273" s="160">
        <v>2502523</v>
      </c>
      <c r="C273" s="14" t="s">
        <v>613</v>
      </c>
      <c r="D273" s="160" t="str">
        <f>VLOOKUP(B273,MATERIALES!$A$2:$C$118,3,0)</f>
        <v>u</v>
      </c>
      <c r="E273" s="160">
        <v>3</v>
      </c>
      <c r="F273" s="15">
        <f>VLOOKUP(B273,MATERIALES!$A$2:$D$118,4,0)</f>
        <v>0</v>
      </c>
      <c r="G273" s="15">
        <f t="shared" si="21"/>
        <v>0</v>
      </c>
      <c r="H273" s="15"/>
    </row>
    <row r="274" spans="1:8" x14ac:dyDescent="0.25">
      <c r="A274" s="13"/>
      <c r="B274" s="160">
        <v>2601806</v>
      </c>
      <c r="C274" s="14" t="s">
        <v>335</v>
      </c>
      <c r="D274" s="160" t="str">
        <f>VLOOKUP(B274,MATERIALES!$A$2:$C$118,3,0)</f>
        <v>u</v>
      </c>
      <c r="E274" s="160">
        <v>6</v>
      </c>
      <c r="F274" s="15">
        <f>VLOOKUP(B274,MATERIALES!$A$2:$D$118,4,0)</f>
        <v>0</v>
      </c>
      <c r="G274" s="15">
        <f t="shared" si="21"/>
        <v>0</v>
      </c>
      <c r="H274" s="15"/>
    </row>
    <row r="275" spans="1:8" x14ac:dyDescent="0.25">
      <c r="A275" s="13"/>
      <c r="B275" s="160">
        <v>2351618</v>
      </c>
      <c r="C275" s="14" t="s">
        <v>225</v>
      </c>
      <c r="D275" s="160" t="str">
        <f>VLOOKUP(B275,MATERIALES!$A$2:$C$118,3,0)</f>
        <v>u</v>
      </c>
      <c r="E275" s="160">
        <v>1</v>
      </c>
      <c r="F275" s="15">
        <f>VLOOKUP(B275,MATERIALES!$A$2:$D$118,4,0)</f>
        <v>0</v>
      </c>
      <c r="G275" s="15">
        <f t="shared" si="21"/>
        <v>0</v>
      </c>
      <c r="H275" s="15"/>
    </row>
    <row r="276" spans="1:8" x14ac:dyDescent="0.25">
      <c r="A276" s="13"/>
      <c r="B276" s="160">
        <v>11890109</v>
      </c>
      <c r="C276" s="14" t="s">
        <v>328</v>
      </c>
      <c r="D276" s="160" t="str">
        <f>VLOOKUP(B276,MATERIALES!$A$2:$C$118,3,0)</f>
        <v>u</v>
      </c>
      <c r="E276" s="160">
        <v>1</v>
      </c>
      <c r="F276" s="15">
        <f>VLOOKUP(B276,MATERIALES!$A$2:$D$118,4,0)</f>
        <v>0</v>
      </c>
      <c r="G276" s="15">
        <f t="shared" si="21"/>
        <v>0</v>
      </c>
      <c r="H276" s="15"/>
    </row>
    <row r="277" spans="1:8" x14ac:dyDescent="0.25">
      <c r="A277" s="13"/>
      <c r="B277" s="160">
        <v>1011139</v>
      </c>
      <c r="C277" s="14" t="s">
        <v>329</v>
      </c>
      <c r="D277" s="160" t="str">
        <f>VLOOKUP(B277,MATERIALES!$A$2:$C$118,3,0)</f>
        <v>m</v>
      </c>
      <c r="E277" s="160">
        <v>15</v>
      </c>
      <c r="F277" s="15">
        <f>VLOOKUP(B277,MATERIALES!$A$2:$D$118,4,0)</f>
        <v>0</v>
      </c>
      <c r="G277" s="15">
        <f t="shared" si="21"/>
        <v>0</v>
      </c>
      <c r="H277" s="15"/>
    </row>
    <row r="278" spans="1:8" x14ac:dyDescent="0.25">
      <c r="A278" s="13" t="s">
        <v>221</v>
      </c>
      <c r="B278" s="160">
        <v>2516122</v>
      </c>
      <c r="C278" s="14" t="s">
        <v>167</v>
      </c>
      <c r="D278" s="160" t="str">
        <f>VLOOKUP(B278,MATERIALES!$A$2:$C$118,3,0)</f>
        <v>u</v>
      </c>
      <c r="E278" s="160">
        <v>3</v>
      </c>
      <c r="F278" s="15">
        <f>VLOOKUP(B278,MATERIALES!$A$2:$D$118,4,0)</f>
        <v>0</v>
      </c>
      <c r="G278" s="15">
        <f t="shared" ref="G278:G284" si="22">E278*F278</f>
        <v>0</v>
      </c>
      <c r="H278" s="15">
        <f>SUM(G278:G284)</f>
        <v>0</v>
      </c>
    </row>
    <row r="279" spans="1:8" x14ac:dyDescent="0.25">
      <c r="A279" s="13"/>
      <c r="B279" s="160">
        <v>2802020</v>
      </c>
      <c r="C279" s="14" t="s">
        <v>316</v>
      </c>
      <c r="D279" s="160" t="str">
        <f>VLOOKUP(B279,MATERIALES!$A$2:$C$118,3,0)</f>
        <v>u</v>
      </c>
      <c r="E279" s="160">
        <v>1</v>
      </c>
      <c r="F279" s="15">
        <f>VLOOKUP(B279,MATERIALES!$A$2:$D$118,4,0)</f>
        <v>0</v>
      </c>
      <c r="G279" s="15">
        <f t="shared" si="22"/>
        <v>0</v>
      </c>
      <c r="H279" s="15"/>
    </row>
    <row r="280" spans="1:8" x14ac:dyDescent="0.25">
      <c r="A280" s="13"/>
      <c r="B280" s="160">
        <v>2851631</v>
      </c>
      <c r="C280" s="14" t="s">
        <v>321</v>
      </c>
      <c r="D280" s="160" t="str">
        <f>VLOOKUP(B280,MATERIALES!$A$2:$C$118,3,0)</f>
        <v>u</v>
      </c>
      <c r="E280" s="160">
        <v>1</v>
      </c>
      <c r="F280" s="15">
        <f>VLOOKUP(B280,MATERIALES!$A$2:$D$118,4,0)</f>
        <v>0</v>
      </c>
      <c r="G280" s="15">
        <f t="shared" si="22"/>
        <v>0</v>
      </c>
      <c r="H280" s="15"/>
    </row>
    <row r="281" spans="1:8" x14ac:dyDescent="0.25">
      <c r="A281" s="13"/>
      <c r="B281" s="160">
        <v>1021739</v>
      </c>
      <c r="C281" s="14" t="s">
        <v>336</v>
      </c>
      <c r="D281" s="160" t="str">
        <f>VLOOKUP(B281,MATERIALES!$A$2:$C$118,3,0)</f>
        <v>m</v>
      </c>
      <c r="E281" s="160">
        <v>9</v>
      </c>
      <c r="F281" s="15">
        <f>VLOOKUP(B281,MATERIALES!$A$2:$D$118,4,0)</f>
        <v>0</v>
      </c>
      <c r="G281" s="15">
        <f t="shared" si="22"/>
        <v>0</v>
      </c>
      <c r="H281" s="15"/>
    </row>
    <row r="282" spans="1:8" x14ac:dyDescent="0.25">
      <c r="A282" s="13"/>
      <c r="B282" s="160">
        <v>2820133</v>
      </c>
      <c r="C282" s="14" t="s">
        <v>288</v>
      </c>
      <c r="D282" s="160" t="str">
        <f>VLOOKUP(B282,MATERIALES!$A$2:$C$118,3,0)</f>
        <v>u</v>
      </c>
      <c r="E282" s="160">
        <v>1</v>
      </c>
      <c r="F282" s="15">
        <f>VLOOKUP(B282,MATERIALES!$A$2:$D$118,4,0)</f>
        <v>0</v>
      </c>
      <c r="G282" s="15">
        <f t="shared" si="22"/>
        <v>0</v>
      </c>
      <c r="H282" s="15"/>
    </row>
    <row r="283" spans="1:8" x14ac:dyDescent="0.25">
      <c r="A283" s="13"/>
      <c r="B283" s="160">
        <v>2834007</v>
      </c>
      <c r="C283" s="14" t="s">
        <v>338</v>
      </c>
      <c r="D283" s="160" t="str">
        <f>VLOOKUP(B283,MATERIALES!$A$2:$C$118,3,0)</f>
        <v>u</v>
      </c>
      <c r="E283" s="160">
        <v>1</v>
      </c>
      <c r="F283" s="15">
        <f>VLOOKUP(B283,MATERIALES!$A$2:$D$118,4,0)</f>
        <v>0</v>
      </c>
      <c r="G283" s="15">
        <f t="shared" si="22"/>
        <v>0</v>
      </c>
      <c r="H283" s="15"/>
    </row>
    <row r="284" spans="1:8" x14ac:dyDescent="0.25">
      <c r="A284" s="13"/>
      <c r="B284" s="160">
        <v>2901614</v>
      </c>
      <c r="C284" s="14" t="s">
        <v>273</v>
      </c>
      <c r="D284" s="160" t="str">
        <f>VLOOKUP(B284,MATERIALES!$A$2:$C$118,3,0)</f>
        <v>u</v>
      </c>
      <c r="E284" s="160">
        <v>3</v>
      </c>
      <c r="F284" s="15">
        <f>VLOOKUP(B284,MATERIALES!$A$2:$D$118,4,0)</f>
        <v>0</v>
      </c>
      <c r="G284" s="15">
        <f t="shared" si="22"/>
        <v>0</v>
      </c>
      <c r="H284" s="15"/>
    </row>
    <row r="285" spans="1:8" x14ac:dyDescent="0.25">
      <c r="A285" s="13" t="s">
        <v>648</v>
      </c>
      <c r="B285" s="160">
        <v>2516122</v>
      </c>
      <c r="C285" s="14" t="s">
        <v>167</v>
      </c>
      <c r="D285" s="160" t="str">
        <f>VLOOKUP(B285,MATERIALES!$A$2:$C$118,3,0)</f>
        <v>u</v>
      </c>
      <c r="E285" s="160">
        <v>3</v>
      </c>
      <c r="F285" s="15">
        <f>VLOOKUP(B285,MATERIALES!$A$2:$D$118,4,0)</f>
        <v>0</v>
      </c>
      <c r="G285" s="15">
        <f t="shared" ref="G285:G288" si="23">E285*F285</f>
        <v>0</v>
      </c>
      <c r="H285" s="15">
        <f>SUM(G285:G288)</f>
        <v>0</v>
      </c>
    </row>
    <row r="286" spans="1:8" x14ac:dyDescent="0.25">
      <c r="A286" s="13"/>
      <c r="B286" s="160">
        <v>2802420</v>
      </c>
      <c r="C286" s="14" t="s">
        <v>322</v>
      </c>
      <c r="D286" s="160" t="str">
        <f>VLOOKUP(B286,MATERIALES!$A$2:$C$118,3,0)</f>
        <v>u</v>
      </c>
      <c r="E286" s="160">
        <v>1</v>
      </c>
      <c r="F286" s="15">
        <f>VLOOKUP(B286,MATERIALES!$A$2:$D$118,4,0)</f>
        <v>0</v>
      </c>
      <c r="G286" s="15">
        <f t="shared" si="23"/>
        <v>0</v>
      </c>
      <c r="H286" s="15"/>
    </row>
    <row r="287" spans="1:8" x14ac:dyDescent="0.25">
      <c r="A287" s="13"/>
      <c r="B287" s="160">
        <v>2851631</v>
      </c>
      <c r="C287" s="14" t="s">
        <v>321</v>
      </c>
      <c r="D287" s="160" t="str">
        <f>VLOOKUP(B287,MATERIALES!$A$2:$C$118,3,0)</f>
        <v>u</v>
      </c>
      <c r="E287" s="160">
        <v>2</v>
      </c>
      <c r="F287" s="15">
        <f>VLOOKUP(B287,MATERIALES!$A$2:$D$118,4,0)</f>
        <v>0</v>
      </c>
      <c r="G287" s="15">
        <f t="shared" si="23"/>
        <v>0</v>
      </c>
      <c r="H287" s="15"/>
    </row>
    <row r="288" spans="1:8" x14ac:dyDescent="0.25">
      <c r="A288" s="13"/>
      <c r="B288" s="160">
        <v>1021739</v>
      </c>
      <c r="C288" s="14" t="s">
        <v>336</v>
      </c>
      <c r="D288" s="160" t="str">
        <f>VLOOKUP(B288,MATERIALES!$A$2:$C$118,3,0)</f>
        <v>m</v>
      </c>
      <c r="E288" s="160">
        <v>9</v>
      </c>
      <c r="F288" s="15">
        <f>VLOOKUP(B288,MATERIALES!$A$2:$D$118,4,0)</f>
        <v>0</v>
      </c>
      <c r="G288" s="15">
        <f t="shared" si="23"/>
        <v>0</v>
      </c>
      <c r="H288" s="15"/>
    </row>
    <row r="289" spans="1:8" x14ac:dyDescent="0.25">
      <c r="A289" s="13" t="s">
        <v>149</v>
      </c>
      <c r="B289" s="160">
        <v>1015207</v>
      </c>
      <c r="C289" s="14" t="s">
        <v>324</v>
      </c>
      <c r="D289" s="160" t="str">
        <f>VLOOKUP(B289,MATERIALES!$A$2:$C$118,3,0)</f>
        <v>m</v>
      </c>
      <c r="E289" s="160">
        <v>11</v>
      </c>
      <c r="F289" s="15">
        <f>VLOOKUP(B289,MATERIALES!$A$2:$D$118,4,0)</f>
        <v>0</v>
      </c>
      <c r="G289" s="15">
        <f t="shared" ref="G289:G336" si="24">E289*F289</f>
        <v>0</v>
      </c>
      <c r="H289" s="15">
        <f>SUM(G289:G294)</f>
        <v>0</v>
      </c>
    </row>
    <row r="290" spans="1:8" x14ac:dyDescent="0.25">
      <c r="A290" s="13"/>
      <c r="B290" s="160">
        <v>2282003</v>
      </c>
      <c r="C290" s="14" t="s">
        <v>323</v>
      </c>
      <c r="D290" s="160" t="str">
        <f>VLOOKUP(B290,MATERIALES!$A$2:$C$118,3,0)</f>
        <v>u</v>
      </c>
      <c r="E290" s="160">
        <v>1</v>
      </c>
      <c r="F290" s="15">
        <f>VLOOKUP(B290,MATERIALES!$A$2:$D$118,4,0)</f>
        <v>0</v>
      </c>
      <c r="G290" s="15">
        <f t="shared" si="24"/>
        <v>0</v>
      </c>
      <c r="H290" s="15"/>
    </row>
    <row r="291" spans="1:8" x14ac:dyDescent="0.25">
      <c r="A291" s="13"/>
      <c r="B291" s="160">
        <v>2371009</v>
      </c>
      <c r="C291" s="14" t="s">
        <v>341</v>
      </c>
      <c r="D291" s="160" t="str">
        <f>VLOOKUP(B291,MATERIALES!$A$2:$C$118,3,0)</f>
        <v>u</v>
      </c>
      <c r="E291" s="160">
        <v>1</v>
      </c>
      <c r="F291" s="15">
        <f>VLOOKUP(B291,MATERIALES!$A$2:$D$118,4,0)</f>
        <v>0</v>
      </c>
      <c r="G291" s="15">
        <f t="shared" si="24"/>
        <v>0</v>
      </c>
      <c r="H291" s="15"/>
    </row>
    <row r="292" spans="1:8" x14ac:dyDescent="0.25">
      <c r="A292" s="13"/>
      <c r="B292" s="160">
        <v>2852618</v>
      </c>
      <c r="C292" s="14" t="s">
        <v>168</v>
      </c>
      <c r="D292" s="160" t="str">
        <f>VLOOKUP(B292,MATERIALES!$A$2:$C$118,3,0)</f>
        <v>u</v>
      </c>
      <c r="E292" s="160">
        <v>1</v>
      </c>
      <c r="F292" s="15">
        <f>VLOOKUP(B292,MATERIALES!$A$2:$D$118,4,0)</f>
        <v>0</v>
      </c>
      <c r="G292" s="15">
        <f t="shared" si="24"/>
        <v>0</v>
      </c>
      <c r="H292" s="15"/>
    </row>
    <row r="293" spans="1:8" x14ac:dyDescent="0.25">
      <c r="A293" s="13"/>
      <c r="B293" s="160">
        <v>7070430</v>
      </c>
      <c r="C293" s="14" t="s">
        <v>342</v>
      </c>
      <c r="D293" s="160" t="str">
        <f>VLOOKUP(B293,MATERIALES!$A$2:$C$118,3,0)</f>
        <v>u</v>
      </c>
      <c r="E293" s="160">
        <v>1</v>
      </c>
      <c r="F293" s="15">
        <f>VLOOKUP(B293,MATERIALES!$A$2:$D$118,4,0)</f>
        <v>0</v>
      </c>
      <c r="G293" s="15">
        <f t="shared" si="24"/>
        <v>0</v>
      </c>
      <c r="H293" s="15"/>
    </row>
    <row r="294" spans="1:8" x14ac:dyDescent="0.25">
      <c r="A294" s="13"/>
      <c r="B294" s="160">
        <v>2885925</v>
      </c>
      <c r="C294" s="14" t="s">
        <v>343</v>
      </c>
      <c r="D294" s="160" t="str">
        <f>VLOOKUP(B294,MATERIALES!$A$2:$C$118,3,0)</f>
        <v>u</v>
      </c>
      <c r="E294" s="160">
        <v>1</v>
      </c>
      <c r="F294" s="15">
        <f>VLOOKUP(B294,MATERIALES!$A$2:$D$118,4,0)</f>
        <v>0</v>
      </c>
      <c r="G294" s="15">
        <f t="shared" si="24"/>
        <v>0</v>
      </c>
      <c r="H294" s="15"/>
    </row>
    <row r="295" spans="1:8" x14ac:dyDescent="0.25">
      <c r="A295" s="13" t="s">
        <v>150</v>
      </c>
      <c r="B295" s="160">
        <v>1015207</v>
      </c>
      <c r="C295" s="14" t="s">
        <v>324</v>
      </c>
      <c r="D295" s="160" t="str">
        <f>VLOOKUP(B295,MATERIALES!$A$2:$C$118,3,0)</f>
        <v>m</v>
      </c>
      <c r="E295" s="160">
        <v>11</v>
      </c>
      <c r="F295" s="15">
        <f>VLOOKUP(B295,MATERIALES!$A$2:$D$118,4,0)</f>
        <v>0</v>
      </c>
      <c r="G295" s="15">
        <f t="shared" si="24"/>
        <v>0</v>
      </c>
      <c r="H295" s="15">
        <f>SUM(G295:G299)</f>
        <v>0</v>
      </c>
    </row>
    <row r="296" spans="1:8" x14ac:dyDescent="0.25">
      <c r="A296" s="13"/>
      <c r="B296" s="160">
        <v>2282003</v>
      </c>
      <c r="C296" s="14" t="s">
        <v>323</v>
      </c>
      <c r="D296" s="160" t="str">
        <f>VLOOKUP(B296,MATERIALES!$A$2:$C$118,3,0)</f>
        <v>u</v>
      </c>
      <c r="E296" s="160">
        <v>1</v>
      </c>
      <c r="F296" s="15">
        <f>VLOOKUP(B296,MATERIALES!$A$2:$D$118,4,0)</f>
        <v>0</v>
      </c>
      <c r="G296" s="15">
        <f t="shared" si="24"/>
        <v>0</v>
      </c>
      <c r="H296" s="15"/>
    </row>
    <row r="297" spans="1:8" x14ac:dyDescent="0.25">
      <c r="A297" s="13"/>
      <c r="B297" s="160">
        <v>2371009</v>
      </c>
      <c r="C297" s="14" t="s">
        <v>341</v>
      </c>
      <c r="D297" s="160" t="str">
        <f>VLOOKUP(B297,MATERIALES!$A$2:$C$118,3,0)</f>
        <v>u</v>
      </c>
      <c r="E297" s="160">
        <v>1</v>
      </c>
      <c r="F297" s="15">
        <f>VLOOKUP(B297,MATERIALES!$A$2:$D$118,4,0)</f>
        <v>0</v>
      </c>
      <c r="G297" s="15">
        <f t="shared" si="24"/>
        <v>0</v>
      </c>
      <c r="H297" s="15"/>
    </row>
    <row r="298" spans="1:8" x14ac:dyDescent="0.25">
      <c r="A298" s="13"/>
      <c r="B298" s="160">
        <v>2852618</v>
      </c>
      <c r="C298" s="14" t="s">
        <v>168</v>
      </c>
      <c r="D298" s="160" t="str">
        <f>VLOOKUP(B298,MATERIALES!$A$2:$C$118,3,0)</f>
        <v>u</v>
      </c>
      <c r="E298" s="160">
        <v>1</v>
      </c>
      <c r="F298" s="15">
        <f>VLOOKUP(B298,MATERIALES!$A$2:$D$118,4,0)</f>
        <v>0</v>
      </c>
      <c r="G298" s="15">
        <f t="shared" si="24"/>
        <v>0</v>
      </c>
      <c r="H298" s="15"/>
    </row>
    <row r="299" spans="1:8" x14ac:dyDescent="0.25">
      <c r="A299" s="13"/>
      <c r="B299" s="160">
        <v>7070430</v>
      </c>
      <c r="C299" s="14" t="s">
        <v>342</v>
      </c>
      <c r="D299" s="160" t="str">
        <f>VLOOKUP(B299,MATERIALES!$A$2:$C$118,3,0)</f>
        <v>u</v>
      </c>
      <c r="E299" s="160">
        <v>1</v>
      </c>
      <c r="F299" s="15">
        <f>VLOOKUP(B299,MATERIALES!$A$2:$D$118,4,0)</f>
        <v>0</v>
      </c>
      <c r="G299" s="15">
        <f t="shared" si="24"/>
        <v>0</v>
      </c>
      <c r="H299" s="15"/>
    </row>
    <row r="300" spans="1:8" x14ac:dyDescent="0.25">
      <c r="A300" s="13" t="s">
        <v>151</v>
      </c>
      <c r="B300" s="160">
        <v>1015207</v>
      </c>
      <c r="C300" s="14" t="s">
        <v>324</v>
      </c>
      <c r="D300" s="160" t="str">
        <f>VLOOKUP(B300,MATERIALES!$A$2:$C$118,3,0)</f>
        <v>m</v>
      </c>
      <c r="E300" s="160">
        <v>27</v>
      </c>
      <c r="F300" s="15">
        <f>VLOOKUP(B300,MATERIALES!$A$2:$D$118,4,0)</f>
        <v>0</v>
      </c>
      <c r="G300" s="15">
        <f t="shared" si="24"/>
        <v>0</v>
      </c>
      <c r="H300" s="15">
        <f>SUM(G300:G306)</f>
        <v>0</v>
      </c>
    </row>
    <row r="301" spans="1:8" x14ac:dyDescent="0.25">
      <c r="A301" s="13"/>
      <c r="B301" s="160">
        <v>2282003</v>
      </c>
      <c r="C301" s="14" t="s">
        <v>323</v>
      </c>
      <c r="D301" s="160" t="str">
        <f>VLOOKUP(B301,MATERIALES!$A$2:$C$118,3,0)</f>
        <v>u</v>
      </c>
      <c r="E301" s="160">
        <v>4</v>
      </c>
      <c r="F301" s="15">
        <f>VLOOKUP(B301,MATERIALES!$A$2:$D$118,4,0)</f>
        <v>0</v>
      </c>
      <c r="G301" s="15">
        <f t="shared" si="24"/>
        <v>0</v>
      </c>
      <c r="H301" s="15"/>
    </row>
    <row r="302" spans="1:8" x14ac:dyDescent="0.25">
      <c r="A302" s="13"/>
      <c r="B302" s="160">
        <v>2371009</v>
      </c>
      <c r="C302" s="14" t="s">
        <v>341</v>
      </c>
      <c r="D302" s="160" t="str">
        <f>VLOOKUP(B302,MATERIALES!$A$2:$C$118,3,0)</f>
        <v>u</v>
      </c>
      <c r="E302" s="160">
        <v>2</v>
      </c>
      <c r="F302" s="15">
        <f>VLOOKUP(B302,MATERIALES!$A$2:$D$118,4,0)</f>
        <v>0</v>
      </c>
      <c r="G302" s="15">
        <f t="shared" si="24"/>
        <v>0</v>
      </c>
      <c r="H302" s="15"/>
    </row>
    <row r="303" spans="1:8" x14ac:dyDescent="0.25">
      <c r="A303" s="13"/>
      <c r="B303" s="160">
        <v>2852618</v>
      </c>
      <c r="C303" s="14" t="s">
        <v>168</v>
      </c>
      <c r="D303" s="160" t="str">
        <f>VLOOKUP(B303,MATERIALES!$A$2:$C$118,3,0)</f>
        <v>u</v>
      </c>
      <c r="E303" s="160">
        <v>1</v>
      </c>
      <c r="F303" s="15">
        <f>VLOOKUP(B303,MATERIALES!$A$2:$D$118,4,0)</f>
        <v>0</v>
      </c>
      <c r="G303" s="15">
        <f t="shared" si="24"/>
        <v>0</v>
      </c>
      <c r="H303" s="15"/>
    </row>
    <row r="304" spans="1:8" x14ac:dyDescent="0.25">
      <c r="A304" s="13"/>
      <c r="B304" s="160">
        <v>7070430</v>
      </c>
      <c r="C304" s="14" t="s">
        <v>342</v>
      </c>
      <c r="D304" s="160" t="str">
        <f>VLOOKUP(B304,MATERIALES!$A$2:$C$118,3,0)</f>
        <v>u</v>
      </c>
      <c r="E304" s="160">
        <v>1</v>
      </c>
      <c r="F304" s="15">
        <f>VLOOKUP(B304,MATERIALES!$A$2:$D$118,4,0)</f>
        <v>0</v>
      </c>
      <c r="G304" s="15">
        <f t="shared" si="24"/>
        <v>0</v>
      </c>
      <c r="H304" s="15"/>
    </row>
    <row r="305" spans="1:8" x14ac:dyDescent="0.25">
      <c r="A305" s="13"/>
      <c r="B305" s="160">
        <v>2010703</v>
      </c>
      <c r="C305" s="14" t="s">
        <v>344</v>
      </c>
      <c r="D305" s="160" t="str">
        <f>VLOOKUP(B305,MATERIALES!$A$2:$C$118,3,0)</f>
        <v>u</v>
      </c>
      <c r="E305" s="160">
        <v>1</v>
      </c>
      <c r="F305" s="15">
        <f>VLOOKUP(B305,MATERIALES!$A$2:$D$118,4,0)</f>
        <v>0</v>
      </c>
      <c r="G305" s="15">
        <f t="shared" si="24"/>
        <v>0</v>
      </c>
      <c r="H305" s="15"/>
    </row>
    <row r="306" spans="1:8" x14ac:dyDescent="0.25">
      <c r="A306" s="13"/>
      <c r="B306" s="160">
        <v>2885925</v>
      </c>
      <c r="C306" s="14" t="s">
        <v>343</v>
      </c>
      <c r="D306" s="160" t="str">
        <f>VLOOKUP(B306,MATERIALES!$A$2:$C$118,3,0)</f>
        <v>u</v>
      </c>
      <c r="E306" s="160">
        <v>1</v>
      </c>
      <c r="F306" s="15">
        <f>VLOOKUP(B306,MATERIALES!$A$2:$D$118,4,0)</f>
        <v>0</v>
      </c>
      <c r="G306" s="15">
        <f t="shared" si="24"/>
        <v>0</v>
      </c>
      <c r="H306" s="15"/>
    </row>
    <row r="307" spans="1:8" x14ac:dyDescent="0.25">
      <c r="A307" s="13" t="s">
        <v>152</v>
      </c>
      <c r="B307" s="160">
        <v>1015207</v>
      </c>
      <c r="C307" s="14" t="s">
        <v>324</v>
      </c>
      <c r="D307" s="160" t="str">
        <f>VLOOKUP(B307,MATERIALES!$A$2:$C$118,3,0)</f>
        <v>m</v>
      </c>
      <c r="E307" s="160">
        <v>25</v>
      </c>
      <c r="F307" s="15">
        <f>VLOOKUP(B307,MATERIALES!$A$2:$D$118,4,0)</f>
        <v>0</v>
      </c>
      <c r="G307" s="15">
        <f t="shared" si="24"/>
        <v>0</v>
      </c>
      <c r="H307" s="15">
        <f>SUM(G307:G312)</f>
        <v>0</v>
      </c>
    </row>
    <row r="308" spans="1:8" x14ac:dyDescent="0.25">
      <c r="A308" s="13"/>
      <c r="B308" s="160">
        <v>2282003</v>
      </c>
      <c r="C308" s="14" t="s">
        <v>323</v>
      </c>
      <c r="D308" s="160" t="str">
        <f>VLOOKUP(B308,MATERIALES!$A$2:$C$118,3,0)</f>
        <v>u</v>
      </c>
      <c r="E308" s="160">
        <v>4</v>
      </c>
      <c r="F308" s="15">
        <f>VLOOKUP(B308,MATERIALES!$A$2:$D$118,4,0)</f>
        <v>0</v>
      </c>
      <c r="G308" s="15">
        <f t="shared" si="24"/>
        <v>0</v>
      </c>
      <c r="H308" s="15"/>
    </row>
    <row r="309" spans="1:8" x14ac:dyDescent="0.25">
      <c r="A309" s="13"/>
      <c r="B309" s="160">
        <v>2371009</v>
      </c>
      <c r="C309" s="14" t="s">
        <v>341</v>
      </c>
      <c r="D309" s="160" t="str">
        <f>VLOOKUP(B309,MATERIALES!$A$2:$C$118,3,0)</f>
        <v>u</v>
      </c>
      <c r="E309" s="160">
        <v>2</v>
      </c>
      <c r="F309" s="15">
        <f>VLOOKUP(B309,MATERIALES!$A$2:$D$118,4,0)</f>
        <v>0</v>
      </c>
      <c r="G309" s="15">
        <f t="shared" si="24"/>
        <v>0</v>
      </c>
      <c r="H309" s="15"/>
    </row>
    <row r="310" spans="1:8" x14ac:dyDescent="0.25">
      <c r="A310" s="13"/>
      <c r="B310" s="160">
        <v>2852618</v>
      </c>
      <c r="C310" s="14" t="s">
        <v>168</v>
      </c>
      <c r="D310" s="160" t="str">
        <f>VLOOKUP(B310,MATERIALES!$A$2:$C$118,3,0)</f>
        <v>u</v>
      </c>
      <c r="E310" s="160">
        <v>1</v>
      </c>
      <c r="F310" s="15">
        <f>VLOOKUP(B310,MATERIALES!$A$2:$D$118,4,0)</f>
        <v>0</v>
      </c>
      <c r="G310" s="15">
        <f t="shared" si="24"/>
        <v>0</v>
      </c>
      <c r="H310" s="15"/>
    </row>
    <row r="311" spans="1:8" x14ac:dyDescent="0.25">
      <c r="A311" s="13"/>
      <c r="B311" s="160">
        <v>7070430</v>
      </c>
      <c r="C311" s="14" t="s">
        <v>342</v>
      </c>
      <c r="D311" s="160" t="str">
        <f>VLOOKUP(B311,MATERIALES!$A$2:$C$118,3,0)</f>
        <v>u</v>
      </c>
      <c r="E311" s="160">
        <v>1</v>
      </c>
      <c r="F311" s="15">
        <f>VLOOKUP(B311,MATERIALES!$A$2:$D$118,4,0)</f>
        <v>0</v>
      </c>
      <c r="G311" s="15">
        <f t="shared" si="24"/>
        <v>0</v>
      </c>
      <c r="H311" s="15"/>
    </row>
    <row r="312" spans="1:8" x14ac:dyDescent="0.25">
      <c r="A312" s="13"/>
      <c r="B312" s="160">
        <v>2010703</v>
      </c>
      <c r="C312" s="14" t="s">
        <v>344</v>
      </c>
      <c r="D312" s="160" t="str">
        <f>VLOOKUP(B312,MATERIALES!$A$2:$C$118,3,0)</f>
        <v>u</v>
      </c>
      <c r="E312" s="160">
        <v>1</v>
      </c>
      <c r="F312" s="15">
        <f>VLOOKUP(B312,MATERIALES!$A$2:$D$118,4,0)</f>
        <v>0</v>
      </c>
      <c r="G312" s="15">
        <f t="shared" si="24"/>
        <v>0</v>
      </c>
      <c r="H312" s="15"/>
    </row>
    <row r="313" spans="1:8" x14ac:dyDescent="0.25">
      <c r="A313" s="13" t="s">
        <v>153</v>
      </c>
      <c r="B313" s="160">
        <v>1015207</v>
      </c>
      <c r="C313" s="14" t="s">
        <v>324</v>
      </c>
      <c r="D313" s="160" t="str">
        <f>VLOOKUP(B313,MATERIALES!$A$2:$C$118,3,0)</f>
        <v>m</v>
      </c>
      <c r="E313" s="160">
        <v>14</v>
      </c>
      <c r="F313" s="15">
        <f>VLOOKUP(B313,MATERIALES!$A$2:$D$118,4,0)</f>
        <v>0</v>
      </c>
      <c r="G313" s="15">
        <f t="shared" si="24"/>
        <v>0</v>
      </c>
      <c r="H313" s="15">
        <f>SUM(G313:G318)</f>
        <v>0</v>
      </c>
    </row>
    <row r="314" spans="1:8" x14ac:dyDescent="0.25">
      <c r="A314" s="13"/>
      <c r="B314" s="160">
        <v>2282003</v>
      </c>
      <c r="C314" s="14" t="s">
        <v>323</v>
      </c>
      <c r="D314" s="160" t="str">
        <f>VLOOKUP(B314,MATERIALES!$A$2:$C$118,3,0)</f>
        <v>u</v>
      </c>
      <c r="E314" s="160">
        <v>3</v>
      </c>
      <c r="F314" s="15">
        <f>VLOOKUP(B314,MATERIALES!$A$2:$D$118,4,0)</f>
        <v>0</v>
      </c>
      <c r="G314" s="15">
        <f t="shared" si="24"/>
        <v>0</v>
      </c>
      <c r="H314" s="15"/>
    </row>
    <row r="315" spans="1:8" x14ac:dyDescent="0.25">
      <c r="A315" s="13"/>
      <c r="B315" s="160">
        <v>2371009</v>
      </c>
      <c r="C315" s="14" t="s">
        <v>341</v>
      </c>
      <c r="D315" s="160" t="str">
        <f>VLOOKUP(B315,MATERIALES!$A$2:$C$118,3,0)</f>
        <v>u</v>
      </c>
      <c r="E315" s="160">
        <v>1</v>
      </c>
      <c r="F315" s="15">
        <f>VLOOKUP(B315,MATERIALES!$A$2:$D$118,4,0)</f>
        <v>0</v>
      </c>
      <c r="G315" s="15">
        <f t="shared" si="24"/>
        <v>0</v>
      </c>
      <c r="H315" s="15"/>
    </row>
    <row r="316" spans="1:8" x14ac:dyDescent="0.25">
      <c r="A316" s="13"/>
      <c r="B316" s="160">
        <v>2852618</v>
      </c>
      <c r="C316" s="14" t="s">
        <v>168</v>
      </c>
      <c r="D316" s="160" t="str">
        <f>VLOOKUP(B316,MATERIALES!$A$2:$C$118,3,0)</f>
        <v>u</v>
      </c>
      <c r="E316" s="160">
        <v>1</v>
      </c>
      <c r="F316" s="15">
        <f>VLOOKUP(B316,MATERIALES!$A$2:$D$118,4,0)</f>
        <v>0</v>
      </c>
      <c r="G316" s="15">
        <f t="shared" si="24"/>
        <v>0</v>
      </c>
      <c r="H316" s="15"/>
    </row>
    <row r="317" spans="1:8" x14ac:dyDescent="0.25">
      <c r="A317" s="13"/>
      <c r="B317" s="160">
        <v>7070430</v>
      </c>
      <c r="C317" s="14" t="s">
        <v>342</v>
      </c>
      <c r="D317" s="160" t="str">
        <f>VLOOKUP(B317,MATERIALES!$A$2:$C$118,3,0)</f>
        <v>u</v>
      </c>
      <c r="E317" s="160">
        <v>1</v>
      </c>
      <c r="F317" s="15">
        <f>VLOOKUP(B317,MATERIALES!$A$2:$D$118,4,0)</f>
        <v>0</v>
      </c>
      <c r="G317" s="15">
        <f t="shared" si="24"/>
        <v>0</v>
      </c>
      <c r="H317" s="15"/>
    </row>
    <row r="318" spans="1:8" x14ac:dyDescent="0.25">
      <c r="A318" s="13"/>
      <c r="B318" s="160">
        <v>2010703</v>
      </c>
      <c r="C318" s="14" t="s">
        <v>344</v>
      </c>
      <c r="D318" s="160" t="str">
        <f>VLOOKUP(B318,MATERIALES!$A$2:$C$118,3,0)</f>
        <v>u</v>
      </c>
      <c r="E318" s="160">
        <v>1</v>
      </c>
      <c r="F318" s="15">
        <f>VLOOKUP(B318,MATERIALES!$A$2:$D$118,4,0)</f>
        <v>0</v>
      </c>
      <c r="G318" s="15">
        <f t="shared" si="24"/>
        <v>0</v>
      </c>
      <c r="H318" s="15"/>
    </row>
    <row r="319" spans="1:8" x14ac:dyDescent="0.25">
      <c r="A319" s="13" t="s">
        <v>281</v>
      </c>
      <c r="B319" s="160">
        <v>3017008</v>
      </c>
      <c r="C319" s="14" t="s">
        <v>347</v>
      </c>
      <c r="D319" s="160" t="str">
        <f>VLOOKUP(B319,MATERIALES!$A$2:$C$118,3,0)</f>
        <v>u</v>
      </c>
      <c r="E319" s="160">
        <v>1</v>
      </c>
      <c r="F319" s="15">
        <f>VLOOKUP(B319,MATERIALES!$A$2:$D$118,4,0)</f>
        <v>0</v>
      </c>
      <c r="G319" s="15">
        <f t="shared" si="24"/>
        <v>0</v>
      </c>
      <c r="H319" s="15">
        <f>SUM(G319:G323)</f>
        <v>0</v>
      </c>
    </row>
    <row r="320" spans="1:8" x14ac:dyDescent="0.25">
      <c r="A320" s="13"/>
      <c r="B320" s="160">
        <v>1021739</v>
      </c>
      <c r="C320" s="14" t="s">
        <v>336</v>
      </c>
      <c r="D320" s="160" t="str">
        <f>VLOOKUP(B320,MATERIALES!$A$2:$C$118,3,0)</f>
        <v>m</v>
      </c>
      <c r="E320" s="160">
        <v>6</v>
      </c>
      <c r="F320" s="15">
        <f>VLOOKUP(B320,MATERIALES!$A$2:$D$118,4,0)</f>
        <v>0</v>
      </c>
      <c r="G320" s="15">
        <f t="shared" si="24"/>
        <v>0</v>
      </c>
      <c r="H320" s="15"/>
    </row>
    <row r="321" spans="1:8" x14ac:dyDescent="0.25">
      <c r="A321" s="13"/>
      <c r="B321" s="160">
        <v>2194839</v>
      </c>
      <c r="C321" s="14" t="s">
        <v>345</v>
      </c>
      <c r="D321" s="160" t="str">
        <f>VLOOKUP(B321,MATERIALES!$A$2:$C$118,3,0)</f>
        <v>u</v>
      </c>
      <c r="E321" s="160">
        <v>4</v>
      </c>
      <c r="F321" s="15">
        <f>VLOOKUP(B321,MATERIALES!$A$2:$D$118,4,0)</f>
        <v>0</v>
      </c>
      <c r="G321" s="15">
        <f t="shared" si="24"/>
        <v>0</v>
      </c>
      <c r="H321" s="15"/>
    </row>
    <row r="322" spans="1:8" x14ac:dyDescent="0.25">
      <c r="A322" s="13"/>
      <c r="B322" s="160">
        <v>2820161</v>
      </c>
      <c r="C322" s="14" t="s">
        <v>346</v>
      </c>
      <c r="D322" s="160" t="str">
        <f>VLOOKUP(B322,MATERIALES!$A$2:$C$118,3,0)</f>
        <v>u</v>
      </c>
      <c r="E322" s="160">
        <v>2</v>
      </c>
      <c r="F322" s="15">
        <f>VLOOKUP(B322,MATERIALES!$A$2:$D$118,4,0)</f>
        <v>0</v>
      </c>
      <c r="G322" s="15">
        <f t="shared" si="24"/>
        <v>0</v>
      </c>
      <c r="H322" s="15"/>
    </row>
    <row r="323" spans="1:8" x14ac:dyDescent="0.25">
      <c r="A323" s="13"/>
      <c r="B323" s="160">
        <v>2820138</v>
      </c>
      <c r="C323" s="14" t="s">
        <v>340</v>
      </c>
      <c r="D323" s="160" t="str">
        <f>VLOOKUP(B323,MATERIALES!$A$2:$C$118,3,0)</f>
        <v>u</v>
      </c>
      <c r="E323" s="160">
        <v>1</v>
      </c>
      <c r="F323" s="15">
        <f>VLOOKUP(B323,MATERIALES!$A$2:$D$118,4,0)</f>
        <v>0</v>
      </c>
      <c r="G323" s="15">
        <f t="shared" si="24"/>
        <v>0</v>
      </c>
      <c r="H323" s="15"/>
    </row>
    <row r="324" spans="1:8" x14ac:dyDescent="0.25">
      <c r="A324" s="13" t="s">
        <v>649</v>
      </c>
      <c r="B324" s="160">
        <v>3106023</v>
      </c>
      <c r="C324" s="14" t="s">
        <v>630</v>
      </c>
      <c r="D324" s="160" t="str">
        <f>VLOOKUP(B324,MATERIALES!$A$2:$C$118,3,0)</f>
        <v>u</v>
      </c>
      <c r="E324" s="160">
        <v>1</v>
      </c>
      <c r="F324" s="15">
        <f>VLOOKUP(B324,MATERIALES!$A$2:$D$118,4,0)</f>
        <v>0</v>
      </c>
      <c r="G324" s="15">
        <f t="shared" si="24"/>
        <v>0</v>
      </c>
      <c r="H324" s="15">
        <f>SUM(G324:G330)</f>
        <v>0</v>
      </c>
    </row>
    <row r="325" spans="1:8" x14ac:dyDescent="0.25">
      <c r="A325" s="13"/>
      <c r="B325" s="160">
        <v>1021751</v>
      </c>
      <c r="C325" s="14" t="s">
        <v>349</v>
      </c>
      <c r="D325" s="160" t="str">
        <f>VLOOKUP(B325,MATERIALES!$A$2:$C$118,3,0)</f>
        <v>m</v>
      </c>
      <c r="E325" s="160">
        <v>12</v>
      </c>
      <c r="F325" s="15">
        <f>VLOOKUP(B325,MATERIALES!$A$2:$D$118,4,0)</f>
        <v>0</v>
      </c>
      <c r="G325" s="15">
        <f t="shared" si="24"/>
        <v>0</v>
      </c>
      <c r="H325" s="15"/>
    </row>
    <row r="326" spans="1:8" ht="24" x14ac:dyDescent="0.25">
      <c r="A326" s="13"/>
      <c r="B326" s="160">
        <v>2194841</v>
      </c>
      <c r="C326" s="14" t="s">
        <v>350</v>
      </c>
      <c r="D326" s="160" t="str">
        <f>VLOOKUP(B326,MATERIALES!$A$2:$C$118,3,0)</f>
        <v>u</v>
      </c>
      <c r="E326" s="160">
        <v>8</v>
      </c>
      <c r="F326" s="15">
        <f>VLOOKUP(B326,MATERIALES!$A$2:$D$118,4,0)</f>
        <v>0</v>
      </c>
      <c r="G326" s="15">
        <f t="shared" si="24"/>
        <v>0</v>
      </c>
      <c r="H326" s="15"/>
    </row>
    <row r="327" spans="1:8" x14ac:dyDescent="0.25">
      <c r="A327" s="13"/>
      <c r="B327" s="160">
        <v>2802451</v>
      </c>
      <c r="C327" s="14" t="s">
        <v>625</v>
      </c>
      <c r="D327" s="160" t="str">
        <f>VLOOKUP(B327,MATERIALES!$A$2:$C$118,3,0)</f>
        <v>u</v>
      </c>
      <c r="E327" s="160">
        <v>2</v>
      </c>
      <c r="F327" s="15">
        <f>VLOOKUP(B327,MATERIALES!$A$2:$D$118,4,0)</f>
        <v>0</v>
      </c>
      <c r="G327" s="15">
        <f t="shared" si="24"/>
        <v>0</v>
      </c>
      <c r="H327" s="15"/>
    </row>
    <row r="328" spans="1:8" x14ac:dyDescent="0.25">
      <c r="A328" s="13"/>
      <c r="B328" s="160">
        <v>2980694</v>
      </c>
      <c r="C328" s="14" t="s">
        <v>626</v>
      </c>
      <c r="D328" s="160" t="str">
        <f>VLOOKUP(B328,MATERIALES!$A$2:$C$118,3,0)</f>
        <v>u</v>
      </c>
      <c r="E328" s="160">
        <v>4</v>
      </c>
      <c r="F328" s="15">
        <f>VLOOKUP(B328,MATERIALES!$A$2:$D$118,4,0)</f>
        <v>0</v>
      </c>
      <c r="G328" s="15">
        <f t="shared" si="24"/>
        <v>0</v>
      </c>
      <c r="H328" s="15"/>
    </row>
    <row r="329" spans="1:8" x14ac:dyDescent="0.25">
      <c r="A329" s="13"/>
      <c r="B329" s="160">
        <v>1015207</v>
      </c>
      <c r="C329" s="14" t="s">
        <v>324</v>
      </c>
      <c r="D329" s="160" t="str">
        <f>VLOOKUP(B329,MATERIALES!$A$2:$C$118,3,0)</f>
        <v>m</v>
      </c>
      <c r="E329" s="160">
        <v>4</v>
      </c>
      <c r="F329" s="15">
        <f>VLOOKUP(B329,MATERIALES!$A$2:$D$118,4,0)</f>
        <v>0</v>
      </c>
      <c r="G329" s="15">
        <f t="shared" si="24"/>
        <v>0</v>
      </c>
      <c r="H329" s="15"/>
    </row>
    <row r="330" spans="1:8" x14ac:dyDescent="0.25">
      <c r="A330" s="13"/>
      <c r="B330" s="160">
        <v>2820138</v>
      </c>
      <c r="C330" s="14" t="s">
        <v>340</v>
      </c>
      <c r="D330" s="160" t="str">
        <f>VLOOKUP(B330,MATERIALES!$A$2:$C$118,3,0)</f>
        <v>u</v>
      </c>
      <c r="E330" s="160">
        <v>1</v>
      </c>
      <c r="F330" s="15">
        <f>VLOOKUP(B330,MATERIALES!$A$2:$D$118,4,0)</f>
        <v>0</v>
      </c>
      <c r="G330" s="15">
        <f t="shared" si="24"/>
        <v>0</v>
      </c>
      <c r="H330" s="15"/>
    </row>
    <row r="331" spans="1:8" x14ac:dyDescent="0.25">
      <c r="A331" s="13" t="s">
        <v>650</v>
      </c>
      <c r="B331" s="160">
        <v>3106018</v>
      </c>
      <c r="C331" s="14" t="s">
        <v>629</v>
      </c>
      <c r="D331" s="160" t="str">
        <f>VLOOKUP(B331,MATERIALES!$A$2:$C$118,3,0)</f>
        <v>u</v>
      </c>
      <c r="E331" s="160">
        <v>1</v>
      </c>
      <c r="F331" s="15">
        <f>VLOOKUP(B331,MATERIALES!$A$2:$D$118,4,0)</f>
        <v>0</v>
      </c>
      <c r="G331" s="15">
        <f t="shared" si="24"/>
        <v>0</v>
      </c>
      <c r="H331" s="15">
        <f>SUM(G331:G336)</f>
        <v>0</v>
      </c>
    </row>
    <row r="332" spans="1:8" x14ac:dyDescent="0.25">
      <c r="A332" s="13"/>
      <c r="B332" s="160">
        <v>1021753</v>
      </c>
      <c r="C332" s="14" t="s">
        <v>623</v>
      </c>
      <c r="D332" s="160" t="str">
        <f>VLOOKUP(B332,MATERIALES!$A$2:$C$118,3,0)</f>
        <v>m</v>
      </c>
      <c r="E332" s="160">
        <v>6</v>
      </c>
      <c r="F332" s="15">
        <f>VLOOKUP(B332,MATERIALES!$A$2:$D$118,4,0)</f>
        <v>0</v>
      </c>
      <c r="G332" s="15">
        <f t="shared" si="24"/>
        <v>0</v>
      </c>
      <c r="H332" s="15"/>
    </row>
    <row r="333" spans="1:8" ht="24" x14ac:dyDescent="0.25">
      <c r="A333" s="13"/>
      <c r="B333" s="160">
        <v>2194843</v>
      </c>
      <c r="C333" s="14" t="s">
        <v>624</v>
      </c>
      <c r="D333" s="160" t="str">
        <f>VLOOKUP(B333,MATERIALES!$A$2:$C$118,3,0)</f>
        <v>u</v>
      </c>
      <c r="E333" s="160">
        <v>4</v>
      </c>
      <c r="F333" s="15">
        <f>VLOOKUP(B333,MATERIALES!$A$2:$D$118,4,0)</f>
        <v>0</v>
      </c>
      <c r="G333" s="15">
        <f t="shared" si="24"/>
        <v>0</v>
      </c>
      <c r="H333" s="15"/>
    </row>
    <row r="334" spans="1:8" x14ac:dyDescent="0.25">
      <c r="A334" s="13"/>
      <c r="B334" s="160">
        <v>1015207</v>
      </c>
      <c r="C334" s="14" t="s">
        <v>324</v>
      </c>
      <c r="D334" s="160" t="str">
        <f>VLOOKUP(B334,MATERIALES!$A$2:$C$118,3,0)</f>
        <v>m</v>
      </c>
      <c r="E334" s="160">
        <v>3</v>
      </c>
      <c r="F334" s="15">
        <f>VLOOKUP(B334,MATERIALES!$A$2:$D$118,4,0)</f>
        <v>0</v>
      </c>
      <c r="G334" s="15">
        <f t="shared" si="24"/>
        <v>0</v>
      </c>
      <c r="H334" s="15"/>
    </row>
    <row r="335" spans="1:8" x14ac:dyDescent="0.25">
      <c r="A335" s="13"/>
      <c r="B335" s="160">
        <v>2840301</v>
      </c>
      <c r="C335" s="14" t="s">
        <v>348</v>
      </c>
      <c r="D335" s="160" t="str">
        <f>VLOOKUP(B335,MATERIALES!$A$2:$C$118,3,0)</f>
        <v>u</v>
      </c>
      <c r="E335" s="160">
        <v>1</v>
      </c>
      <c r="F335" s="15">
        <f>VLOOKUP(B335,MATERIALES!$A$2:$D$118,4,0)</f>
        <v>0</v>
      </c>
      <c r="G335" s="15">
        <f t="shared" si="24"/>
        <v>0</v>
      </c>
      <c r="H335" s="15"/>
    </row>
    <row r="336" spans="1:8" x14ac:dyDescent="0.25">
      <c r="A336" s="13"/>
      <c r="B336" s="160">
        <v>2820138</v>
      </c>
      <c r="C336" s="14" t="s">
        <v>340</v>
      </c>
      <c r="D336" s="160" t="str">
        <f>VLOOKUP(B336,MATERIALES!$A$2:$C$118,3,0)</f>
        <v>u</v>
      </c>
      <c r="E336" s="160">
        <v>1</v>
      </c>
      <c r="F336" s="15">
        <f>VLOOKUP(B336,MATERIALES!$A$2:$D$118,4,0)</f>
        <v>0</v>
      </c>
      <c r="G336" s="15">
        <f t="shared" si="24"/>
        <v>0</v>
      </c>
      <c r="H336" s="15"/>
    </row>
    <row r="337" spans="6:8" x14ac:dyDescent="0.25">
      <c r="F337" s="35"/>
      <c r="G337" s="35"/>
      <c r="H337" s="35"/>
    </row>
  </sheetData>
  <sheetProtection algorithmName="SHA-512" hashValue="v9mKmjE565eMaXqqx1bG1Q9jy1y8dZ9Y8JpBq1fvj9nRgfmv60kvrUIq56OGoH9g2hKzBgqieChbeiA7551r5g==" saltValue="Pp9FunG5WtcOMPa1gTeA/g==" spinCount="100000" sheet="1" objects="1" scenarios="1"/>
  <printOptions horizontalCentered="1"/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7"/>
  <sheetViews>
    <sheetView view="pageBreakPreview" zoomScaleNormal="100" zoomScaleSheetLayoutView="100" workbookViewId="0">
      <selection activeCell="E34" sqref="E34"/>
    </sheetView>
  </sheetViews>
  <sheetFormatPr baseColWidth="10" defaultColWidth="11.42578125" defaultRowHeight="15" x14ac:dyDescent="0.25"/>
  <cols>
    <col min="1" max="1" width="17" style="166" bestFit="1" customWidth="1"/>
    <col min="2" max="2" width="72.85546875" customWidth="1"/>
    <col min="3" max="3" width="11.85546875" style="18" bestFit="1" customWidth="1"/>
    <col min="4" max="5" width="11.85546875" customWidth="1"/>
    <col min="6" max="6" width="10.85546875" bestFit="1" customWidth="1"/>
  </cols>
  <sheetData>
    <row r="1" spans="1:6" x14ac:dyDescent="0.25">
      <c r="A1" s="163" t="s">
        <v>174</v>
      </c>
      <c r="B1" s="12" t="s">
        <v>172</v>
      </c>
      <c r="C1" s="12" t="s">
        <v>3</v>
      </c>
      <c r="D1" s="12" t="s">
        <v>21</v>
      </c>
      <c r="E1" s="12" t="s">
        <v>129</v>
      </c>
      <c r="F1" s="12" t="s">
        <v>176</v>
      </c>
    </row>
    <row r="2" spans="1:6" s="165" customFormat="1" x14ac:dyDescent="0.25">
      <c r="A2" s="164">
        <v>1402575</v>
      </c>
      <c r="B2" s="14" t="str">
        <f>VLOOKUP(A2,MATERIALES!$A$2:$B$106,2,0)</f>
        <v>CABLE DE AL, CABLEADO, 25 KV, XLPE, 500 MCM, 37 HILOS, 100% NA, 1/3 NEUTRAL</v>
      </c>
      <c r="C2" s="13" t="str">
        <f>VLOOKUP(A2,MATERIALES!$A$2:$C$119,3,0)</f>
        <v>m</v>
      </c>
      <c r="D2" s="13">
        <v>2155</v>
      </c>
      <c r="E2" s="17">
        <f>VLOOKUP(A2,MATERIALES!$A$2:$D$118,4,0)</f>
        <v>0</v>
      </c>
      <c r="F2" s="17">
        <f>D2*E2</f>
        <v>0</v>
      </c>
    </row>
    <row r="3" spans="1:6" s="165" customFormat="1" x14ac:dyDescent="0.25">
      <c r="A3" s="164">
        <v>11782613</v>
      </c>
      <c r="B3" s="14" t="str">
        <f>VLOOKUP(A3,MATERIALES!$A$2:$B$106,2,0)</f>
        <v>CINTA PARA PUESTA A TIERRA DE 13 MM DE ANCHO Y 4.6 M LONGITUD</v>
      </c>
      <c r="C3" s="13" t="str">
        <f>VLOOKUP(A3,MATERIALES!$A$2:$C$119,3,0)</f>
        <v>u</v>
      </c>
      <c r="D3" s="13">
        <v>4</v>
      </c>
      <c r="E3" s="17">
        <f>VLOOKUP(A3,MATERIALES!$A$2:$D$118,4,0)</f>
        <v>0</v>
      </c>
      <c r="F3" s="17">
        <f t="shared" ref="F3:F66" si="0">D3*E3</f>
        <v>0</v>
      </c>
    </row>
    <row r="4" spans="1:6" s="165" customFormat="1" x14ac:dyDescent="0.25">
      <c r="A4" s="164">
        <v>11751218</v>
      </c>
      <c r="B4" s="14" t="str">
        <f>VLOOKUP(A4,MATERIALES!$A$2:$B$106,2,0)</f>
        <v>CINTA ELECTRICA VINILO PVC 19 MM ANCHO, 20.1 M.DE LONGITUD.</v>
      </c>
      <c r="C4" s="13" t="str">
        <f>VLOOKUP(A4,MATERIALES!$A$2:$C$119,3,0)</f>
        <v>u</v>
      </c>
      <c r="D4" s="13">
        <v>25.43</v>
      </c>
      <c r="E4" s="17">
        <f>VLOOKUP(A4,MATERIALES!$A$2:$D$118,4,0)</f>
        <v>0</v>
      </c>
      <c r="F4" s="17">
        <f t="shared" si="0"/>
        <v>0</v>
      </c>
    </row>
    <row r="5" spans="1:6" s="165" customFormat="1" x14ac:dyDescent="0.25">
      <c r="A5" s="164">
        <v>11752019</v>
      </c>
      <c r="B5" s="14" t="str">
        <f>VLOOKUP(A5,MATERIALES!$A$2:$B$106,2,0)</f>
        <v>CINTA ELECTRICA SEMICONDUCTIVA DE MEDIA TENSION, 19 MM ANCHO, 4.6 METROS DE LONGITUD</v>
      </c>
      <c r="C5" s="13" t="str">
        <f>VLOOKUP(A5,MATERIALES!$A$2:$C$119,3,0)</f>
        <v>u</v>
      </c>
      <c r="D5" s="13">
        <v>4</v>
      </c>
      <c r="E5" s="17">
        <f>VLOOKUP(A5,MATERIALES!$A$2:$D$118,4,0)</f>
        <v>0</v>
      </c>
      <c r="F5" s="17">
        <f t="shared" si="0"/>
        <v>0</v>
      </c>
    </row>
    <row r="6" spans="1:6" s="165" customFormat="1" x14ac:dyDescent="0.25">
      <c r="A6" s="164">
        <v>11752319</v>
      </c>
      <c r="B6" s="14" t="str">
        <f>VLOOKUP(A6,MATERIALES!$A$2:$B$106,2,0)</f>
        <v>CINTA ELECTRICA AUTOFUNDENTE DE 19 MM X 9 M DE LONGITUD</v>
      </c>
      <c r="C6" s="13" t="str">
        <f>VLOOKUP(A6,MATERIALES!$A$2:$C$119,3,0)</f>
        <v>u</v>
      </c>
      <c r="D6" s="13">
        <v>28</v>
      </c>
      <c r="E6" s="17">
        <f>VLOOKUP(A6,MATERIALES!$A$2:$D$118,4,0)</f>
        <v>0</v>
      </c>
      <c r="F6" s="17">
        <f t="shared" si="0"/>
        <v>0</v>
      </c>
    </row>
    <row r="7" spans="1:6" s="165" customFormat="1" ht="24" x14ac:dyDescent="0.25">
      <c r="A7" s="164">
        <v>1103641</v>
      </c>
      <c r="B7" s="14" t="str">
        <f>VLOOKUP(A7,MATERIALES!$A$2:$B$106,2,0)</f>
        <v>CABLE PREENSAMBLADO DE AL, CABLEADO, 600 V, XLPE, 2 X 50 AAC + 1 X 50 AAAC + 1 X 25 AAC MM2 (2 X 1/0 + 1 X 1/0 + 1 X 4 AWG)</v>
      </c>
      <c r="C7" s="13" t="str">
        <f>VLOOKUP(A7,MATERIALES!$A$2:$C$119,3,0)</f>
        <v>m</v>
      </c>
      <c r="D7" s="13">
        <v>166</v>
      </c>
      <c r="E7" s="17">
        <f>VLOOKUP(A7,MATERIALES!$A$2:$D$118,4,0)</f>
        <v>0</v>
      </c>
      <c r="F7" s="17">
        <f t="shared" si="0"/>
        <v>0</v>
      </c>
    </row>
    <row r="8" spans="1:6" s="165" customFormat="1" ht="24" x14ac:dyDescent="0.25">
      <c r="A8" s="164">
        <v>1103743</v>
      </c>
      <c r="B8" s="14" t="str">
        <f>VLOOKUP(A8,MATERIALES!$A$2:$B$106,2,0)</f>
        <v>CABLE PREENSAMBLADO DE AL, CABLEADO, 600 V, XLPE, 3 X 95 AAC + 1 X 50 AAAC + 1 X 25 AAC MM2 (3 X 3/0 + 1 X 1/0 + 1 X 4 AWG)</v>
      </c>
      <c r="C8" s="13" t="str">
        <f>VLOOKUP(A8,MATERIALES!$A$2:$C$119,3,0)</f>
        <v>m</v>
      </c>
      <c r="D8" s="13">
        <v>596</v>
      </c>
      <c r="E8" s="17">
        <f>VLOOKUP(A8,MATERIALES!$A$2:$D$118,4,0)</f>
        <v>0</v>
      </c>
      <c r="F8" s="17">
        <f t="shared" si="0"/>
        <v>0</v>
      </c>
    </row>
    <row r="9" spans="1:6" s="165" customFormat="1" x14ac:dyDescent="0.25">
      <c r="A9" s="164">
        <v>4750935</v>
      </c>
      <c r="B9" s="14" t="str">
        <f>VLOOKUP(A9,MATERIALES!$A$2:$B$106,2,0)</f>
        <v>PRECINTO PLÁSTICO, 7 X 350 MM, CON PROTECCION UV</v>
      </c>
      <c r="C9" s="13" t="str">
        <f>VLOOKUP(A9,MATERIALES!$A$2:$C$119,3,0)</f>
        <v>u</v>
      </c>
      <c r="D9" s="13">
        <v>132</v>
      </c>
      <c r="E9" s="17">
        <f>VLOOKUP(A9,MATERIALES!$A$2:$D$118,4,0)</f>
        <v>0</v>
      </c>
      <c r="F9" s="17">
        <f t="shared" si="0"/>
        <v>0</v>
      </c>
    </row>
    <row r="10" spans="1:6" s="165" customFormat="1" ht="24" x14ac:dyDescent="0.25">
      <c r="A10" s="164">
        <v>2056207</v>
      </c>
      <c r="B10" s="14" t="str">
        <f>VLOOKUP(A10,MATERIALES!$A$2:$B$106,2,0)</f>
        <v>CONECTOR ESTANCO, DOBLE DENTADO, CABLES AL/CU AISLADOS, 25-120 mm2 (4 - 4/0 AWG) Y 25-120 mm2 (4 - 4/0 AWG), TUERCA FUSIBLE</v>
      </c>
      <c r="C10" s="13" t="str">
        <f>VLOOKUP(A10,MATERIALES!$A$2:$C$119,3,0)</f>
        <v>u</v>
      </c>
      <c r="D10" s="13">
        <v>129</v>
      </c>
      <c r="E10" s="17">
        <f>VLOOKUP(A10,MATERIALES!$A$2:$D$118,4,0)</f>
        <v>0</v>
      </c>
      <c r="F10" s="17">
        <f t="shared" si="0"/>
        <v>0</v>
      </c>
    </row>
    <row r="11" spans="1:6" s="165" customFormat="1" ht="24" x14ac:dyDescent="0.25">
      <c r="A11" s="164">
        <v>2862222</v>
      </c>
      <c r="B11" s="14" t="str">
        <f>VLOOKUP(A11,MATERIALES!$A$2:$B$106,2,0)</f>
        <v>CAJA DE DISTRIBUCION DE ACERO PARA ACOMETIDAS AEREAS BIFASICAS,  600 V, 3 HILOS, 340 x 280 x 150 MM</v>
      </c>
      <c r="C11" s="13" t="str">
        <f>VLOOKUP(A11,MATERIALES!$A$2:$C$119,3,0)</f>
        <v>u</v>
      </c>
      <c r="D11" s="13">
        <v>5</v>
      </c>
      <c r="E11" s="17">
        <f>VLOOKUP(A11,MATERIALES!$A$2:$D$118,4,0)</f>
        <v>0</v>
      </c>
      <c r="F11" s="17">
        <f t="shared" si="0"/>
        <v>0</v>
      </c>
    </row>
    <row r="12" spans="1:6" s="165" customFormat="1" ht="24" x14ac:dyDescent="0.25">
      <c r="A12" s="164">
        <v>2820133</v>
      </c>
      <c r="B12" s="14" t="str">
        <f>VLOOKUP(A12,MATERIALES!$A$2:$B$106,2,0)</f>
        <v>ABRAZADERA DE ACERO GALV. PLETINA 38 X 6 MM, 3 PERNOS, DIAM 160 MM, PERNO ROSCA CORRIDA 15 X 150 MM</v>
      </c>
      <c r="C12" s="13" t="str">
        <f>VLOOKUP(A12,MATERIALES!$A$2:$C$119,3,0)</f>
        <v>u</v>
      </c>
      <c r="D12" s="13">
        <v>62</v>
      </c>
      <c r="E12" s="17">
        <f>VLOOKUP(A12,MATERIALES!$A$2:$D$118,4,0)</f>
        <v>0</v>
      </c>
      <c r="F12" s="17">
        <f t="shared" si="0"/>
        <v>0</v>
      </c>
    </row>
    <row r="13" spans="1:6" s="165" customFormat="1" x14ac:dyDescent="0.25">
      <c r="A13" s="164">
        <v>1102039</v>
      </c>
      <c r="B13" s="14" t="str">
        <f>VLOOKUP(A13,MATERIALES!$A$2:$B$106,2,0)</f>
        <v>CABLE DE AL, CABLEADO, 600 V, TTU, 2 AWG, 7 HILOS</v>
      </c>
      <c r="C13" s="13" t="str">
        <f>VLOOKUP(A13,MATERIALES!$A$2:$C$119,3,0)</f>
        <v>m</v>
      </c>
      <c r="D13" s="13">
        <v>83</v>
      </c>
      <c r="E13" s="17">
        <f>VLOOKUP(A13,MATERIALES!$A$2:$D$118,4,0)</f>
        <v>0</v>
      </c>
      <c r="F13" s="17">
        <f t="shared" si="0"/>
        <v>0</v>
      </c>
    </row>
    <row r="14" spans="1:6" s="165" customFormat="1" x14ac:dyDescent="0.25">
      <c r="A14" s="164">
        <v>2862238</v>
      </c>
      <c r="B14" s="14" t="str">
        <f>VLOOKUP(A14,MATERIALES!$A$2:$B$106,2,0)</f>
        <v>CAJA DE DISTRIBUCION DE ACOMETIDAS AEREAS TRIFASICAS, 600 V, 4 HILOS, 340 X 280 X 150 MM</v>
      </c>
      <c r="C14" s="13" t="str">
        <f>VLOOKUP(A14,MATERIALES!$A$2:$C$119,3,0)</f>
        <v>u</v>
      </c>
      <c r="D14" s="13">
        <v>17</v>
      </c>
      <c r="E14" s="17">
        <f>VLOOKUP(A14,MATERIALES!$A$2:$D$118,4,0)</f>
        <v>0</v>
      </c>
      <c r="F14" s="17">
        <f t="shared" si="0"/>
        <v>0</v>
      </c>
    </row>
    <row r="15" spans="1:6" s="165" customFormat="1" x14ac:dyDescent="0.25">
      <c r="A15" s="164">
        <v>7360116</v>
      </c>
      <c r="B15" s="14" t="str">
        <f>VLOOKUP(A15,MATERIALES!$A$2:$B$106,2,0)</f>
        <v>ALAMBRE GALVANIZADO NO. 16 BWG</v>
      </c>
      <c r="C15" s="13" t="str">
        <f>VLOOKUP(A15,MATERIALES!$A$2:$C$119,3,0)</f>
        <v>Kg</v>
      </c>
      <c r="D15" s="13">
        <v>10.5</v>
      </c>
      <c r="E15" s="17">
        <f>VLOOKUP(A15,MATERIALES!$A$2:$D$118,4,0)</f>
        <v>0</v>
      </c>
      <c r="F15" s="17">
        <f t="shared" si="0"/>
        <v>0</v>
      </c>
    </row>
    <row r="16" spans="1:6" s="165" customFormat="1" x14ac:dyDescent="0.25">
      <c r="A16" s="164">
        <v>2795203</v>
      </c>
      <c r="B16" s="14" t="str">
        <f>VLOOKUP(A16,MATERIALES!$A$2:$B$106,2,0)</f>
        <v>EQUIPO DE CONTROL AUTOMATICO DE ALUMBRADO PUBLICO DE 30 A</v>
      </c>
      <c r="C16" s="13" t="str">
        <f>VLOOKUP(A16,MATERIALES!$A$2:$C$119,3,0)</f>
        <v>u</v>
      </c>
      <c r="D16" s="13">
        <v>2</v>
      </c>
      <c r="E16" s="17">
        <f>VLOOKUP(A16,MATERIALES!$A$2:$D$118,4,0)</f>
        <v>0</v>
      </c>
      <c r="F16" s="17">
        <f t="shared" si="0"/>
        <v>0</v>
      </c>
    </row>
    <row r="17" spans="1:6" s="165" customFormat="1" x14ac:dyDescent="0.25">
      <c r="A17" s="164">
        <v>2795301</v>
      </c>
      <c r="B17" s="14" t="str">
        <f>VLOOKUP(A17,MATERIALES!$A$2:$B$106,2,0)</f>
        <v>FOTOCONTROL DE 120 V, 1000 W O 1800 VA, SIN BASE</v>
      </c>
      <c r="C17" s="13" t="str">
        <f>VLOOKUP(A17,MATERIALES!$A$2:$C$119,3,0)</f>
        <v>u</v>
      </c>
      <c r="D17" s="13">
        <v>2</v>
      </c>
      <c r="E17" s="17">
        <f>VLOOKUP(A17,MATERIALES!$A$2:$D$118,4,0)</f>
        <v>0</v>
      </c>
      <c r="F17" s="17">
        <f t="shared" si="0"/>
        <v>0</v>
      </c>
    </row>
    <row r="18" spans="1:6" s="165" customFormat="1" ht="24" x14ac:dyDescent="0.25">
      <c r="A18" s="164">
        <v>2056206</v>
      </c>
      <c r="B18" s="14" t="str">
        <f>VLOOKUP(A18,MATERIALES!$A$2:$B$106,2,0)</f>
        <v>CONECTOR ESTANCO,  DENTADO SIMPLE, CABLES AL/CU AISLADOS 10-95mm2(7-3/0 AWG)  Y 1,5-10 mm2 (16-7 AWG), TUERCA FUSIBLE</v>
      </c>
      <c r="C18" s="13" t="str">
        <f>VLOOKUP(A18,MATERIALES!$A$2:$C$119,3,0)</f>
        <v>u</v>
      </c>
      <c r="D18" s="13">
        <v>4</v>
      </c>
      <c r="E18" s="17">
        <f>VLOOKUP(A18,MATERIALES!$A$2:$D$118,4,0)</f>
        <v>0</v>
      </c>
      <c r="F18" s="17">
        <f t="shared" si="0"/>
        <v>0</v>
      </c>
    </row>
    <row r="19" spans="1:6" s="165" customFormat="1" ht="24" x14ac:dyDescent="0.25">
      <c r="A19" s="164">
        <v>2820132</v>
      </c>
      <c r="B19" s="14" t="str">
        <f>VLOOKUP(A19,MATERIALES!$A$2:$B$106,2,0)</f>
        <v>ABRAZADERA DE ACERO GALV. PLETINA 38 X 4 MM, 2 PERNOS, DIAM 160 MM, PERNO ROSCA CORRIDA 15 X 150 MM, SUJECION BASTIDOR DOBLE</v>
      </c>
      <c r="C19" s="13" t="str">
        <f>VLOOKUP(A19,MATERIALES!$A$2:$C$119,3,0)</f>
        <v>u</v>
      </c>
      <c r="D19" s="13">
        <v>13</v>
      </c>
      <c r="E19" s="17">
        <f>VLOOKUP(A19,MATERIALES!$A$2:$D$118,4,0)</f>
        <v>0</v>
      </c>
      <c r="F19" s="17">
        <f t="shared" si="0"/>
        <v>0</v>
      </c>
    </row>
    <row r="20" spans="1:6" s="165" customFormat="1" x14ac:dyDescent="0.25">
      <c r="A20" s="164">
        <v>2010502</v>
      </c>
      <c r="B20" s="14" t="str">
        <f>VLOOKUP(A20,MATERIALES!$A$2:$B$106,2,0)</f>
        <v>AISLADOR DE PORCELANA TIPO ROLLO CLASE ANSI 53-2, 0.25 KV</v>
      </c>
      <c r="C20" s="13" t="str">
        <f>VLOOKUP(A20,MATERIALES!$A$2:$C$119,3,0)</f>
        <v>u</v>
      </c>
      <c r="D20" s="13">
        <v>150</v>
      </c>
      <c r="E20" s="17">
        <f>VLOOKUP(A20,MATERIALES!$A$2:$D$118,4,0)</f>
        <v>0</v>
      </c>
      <c r="F20" s="17">
        <f t="shared" si="0"/>
        <v>0</v>
      </c>
    </row>
    <row r="21" spans="1:6" s="165" customFormat="1" x14ac:dyDescent="0.25">
      <c r="A21" s="164">
        <v>2817101</v>
      </c>
      <c r="B21" s="14" t="str">
        <f>VLOOKUP(A21,MATERIALES!$A$2:$B$106,2,0)</f>
        <v>BASTIDOR (RACK) PARA SECUNDARIO DE ACERO GALV. 1 VIA. 38 X 4 MM</v>
      </c>
      <c r="C21" s="13" t="str">
        <f>VLOOKUP(A21,MATERIALES!$A$2:$C$119,3,0)</f>
        <v>u</v>
      </c>
      <c r="D21" s="13">
        <v>126</v>
      </c>
      <c r="E21" s="17">
        <f>VLOOKUP(A21,MATERIALES!$A$2:$D$118,4,0)</f>
        <v>0</v>
      </c>
      <c r="F21" s="17">
        <f t="shared" si="0"/>
        <v>0</v>
      </c>
    </row>
    <row r="22" spans="1:6" s="165" customFormat="1" x14ac:dyDescent="0.25">
      <c r="A22" s="164">
        <v>2280172</v>
      </c>
      <c r="B22" s="14" t="str">
        <f>VLOOKUP(A22,MATERIALES!$A$2:$B$106,2,0)</f>
        <v>RETENCIÓN TERMINAL PREFORMADA PARACABLE ALUMINIO NO. 2/0 AWG</v>
      </c>
      <c r="C22" s="13" t="str">
        <f>VLOOKUP(A22,MATERIALES!$A$2:$C$119,3,0)</f>
        <v>u</v>
      </c>
      <c r="D22" s="13">
        <v>53</v>
      </c>
      <c r="E22" s="17">
        <f>VLOOKUP(A22,MATERIALES!$A$2:$D$118,4,0)</f>
        <v>0</v>
      </c>
      <c r="F22" s="17">
        <f t="shared" si="0"/>
        <v>0</v>
      </c>
    </row>
    <row r="23" spans="1:6" s="165" customFormat="1" ht="24" x14ac:dyDescent="0.25">
      <c r="A23" s="164">
        <v>2820131</v>
      </c>
      <c r="B23" s="14" t="str">
        <f>VLOOKUP(A23,MATERIALES!$A$2:$B$106,2,0)</f>
        <v>ABRAZADERA DE ACERO GALV. PLETINA 38 X 4 MM, 2 PERNOS, DIAM 160 MM, PERNO ROSCA CORRIDA 15 X 150 MM</v>
      </c>
      <c r="C23" s="13" t="str">
        <f>VLOOKUP(A23,MATERIALES!$A$2:$C$119,3,0)</f>
        <v>u</v>
      </c>
      <c r="D23" s="13">
        <v>112</v>
      </c>
      <c r="E23" s="17">
        <f>VLOOKUP(A23,MATERIALES!$A$2:$D$118,4,0)</f>
        <v>0</v>
      </c>
      <c r="F23" s="17">
        <f t="shared" si="0"/>
        <v>0</v>
      </c>
    </row>
    <row r="24" spans="1:6" s="165" customFormat="1" x14ac:dyDescent="0.25">
      <c r="A24" s="164">
        <v>1012137</v>
      </c>
      <c r="B24" s="14" t="str">
        <f>VLOOKUP(A24,MATERIALES!$A$2:$B$106,2,0)</f>
        <v>CONDUCTOR DE ALUMINIO DESNUDO SOLIDO PARA ATADURAS 4 AWG</v>
      </c>
      <c r="C24" s="13" t="str">
        <f>VLOOKUP(A24,MATERIALES!$A$2:$C$119,3,0)</f>
        <v>m</v>
      </c>
      <c r="D24" s="13">
        <v>418</v>
      </c>
      <c r="E24" s="17">
        <f>VLOOKUP(A24,MATERIALES!$A$2:$D$118,4,0)</f>
        <v>0</v>
      </c>
      <c r="F24" s="17">
        <f t="shared" si="0"/>
        <v>0</v>
      </c>
    </row>
    <row r="25" spans="1:6" s="165" customFormat="1" x14ac:dyDescent="0.25">
      <c r="A25" s="164">
        <v>2817104</v>
      </c>
      <c r="B25" s="14" t="str">
        <f>VLOOKUP(A25,MATERIALES!$A$2:$B$106,2,0)</f>
        <v>BASTIDOR (RACK) PARA SECUNDARIO DE ACERO GALV. 4 VIAS 38 X 4 MM</v>
      </c>
      <c r="C25" s="13" t="str">
        <f>VLOOKUP(A25,MATERIALES!$A$2:$C$119,3,0)</f>
        <v>u</v>
      </c>
      <c r="D25" s="13">
        <v>6</v>
      </c>
      <c r="E25" s="17">
        <f>VLOOKUP(A25,MATERIALES!$A$2:$D$118,4,0)</f>
        <v>0</v>
      </c>
      <c r="F25" s="17">
        <f t="shared" si="0"/>
        <v>0</v>
      </c>
    </row>
    <row r="26" spans="1:6" s="165" customFormat="1" x14ac:dyDescent="0.25">
      <c r="A26" s="164">
        <v>2280171</v>
      </c>
      <c r="B26" s="14" t="str">
        <f>VLOOKUP(A26,MATERIALES!$A$2:$B$106,2,0)</f>
        <v>RETENCIÓN TERMINAL PREFORMADA PARA CABLE ALUMINIO NO. 1/0 AWG</v>
      </c>
      <c r="C26" s="13" t="str">
        <f>VLOOKUP(A26,MATERIALES!$A$2:$C$119,3,0)</f>
        <v>u</v>
      </c>
      <c r="D26" s="13">
        <v>20</v>
      </c>
      <c r="E26" s="17">
        <f>VLOOKUP(A26,MATERIALES!$A$2:$D$118,4,0)</f>
        <v>0</v>
      </c>
      <c r="F26" s="17">
        <f t="shared" si="0"/>
        <v>0</v>
      </c>
    </row>
    <row r="27" spans="1:6" s="165" customFormat="1" ht="24" x14ac:dyDescent="0.25">
      <c r="A27" s="164">
        <v>2052244</v>
      </c>
      <c r="B27" s="14" t="str">
        <f>VLOOKUP(A27,MATERIALES!$A$2:$B$106,2,0)</f>
        <v>CONECTOR , ALEACION Cu, RANURAS PARALELAS, NO. 1/0 - 4/0 AWG, 6 - 4/0 AWG, DOS PERNOS LATERALES Y SEPARADOR</v>
      </c>
      <c r="C27" s="13" t="str">
        <f>VLOOKUP(A27,MATERIALES!$A$2:$C$119,3,0)</f>
        <v>u</v>
      </c>
      <c r="D27" s="13">
        <v>235</v>
      </c>
      <c r="E27" s="17">
        <f>VLOOKUP(A27,MATERIALES!$A$2:$D$118,4,0)</f>
        <v>0</v>
      </c>
      <c r="F27" s="17">
        <f t="shared" si="0"/>
        <v>0</v>
      </c>
    </row>
    <row r="28" spans="1:6" s="165" customFormat="1" x14ac:dyDescent="0.25">
      <c r="A28" s="164">
        <v>1012301</v>
      </c>
      <c r="B28" s="14" t="str">
        <f>VLOOKUP(A28,MATERIALES!$A$2:$B$106,2,0)</f>
        <v>CINTA DE ARMAR ALEACION DE ALUMINIO 1.27 MM ESPESOR X 7.62 MM ANCHO</v>
      </c>
      <c r="C28" s="13" t="str">
        <f>VLOOKUP(A28,MATERIALES!$A$2:$C$119,3,0)</f>
        <v>m</v>
      </c>
      <c r="D28" s="13">
        <v>332.5</v>
      </c>
      <c r="E28" s="17">
        <f>VLOOKUP(A28,MATERIALES!$A$2:$D$118,4,0)</f>
        <v>0</v>
      </c>
      <c r="F28" s="17">
        <f t="shared" si="0"/>
        <v>0</v>
      </c>
    </row>
    <row r="29" spans="1:6" s="165" customFormat="1" ht="24" x14ac:dyDescent="0.25">
      <c r="A29" s="164">
        <v>2815106</v>
      </c>
      <c r="B29" s="14" t="str">
        <f>VLOOKUP(A29,MATERIALES!$A$2:$B$106,2,0)</f>
        <v>PERNO PIN PUNTA DE POSTE SIMPLE, ACERO GALV. ACCESORIOS SUJECION, ROSCA 35 MM, 18 X 450 MM, 25 KV</v>
      </c>
      <c r="C29" s="13" t="str">
        <f>VLOOKUP(A29,MATERIALES!$A$2:$C$119,3,0)</f>
        <v>u</v>
      </c>
      <c r="D29" s="13">
        <v>24</v>
      </c>
      <c r="E29" s="17">
        <f>VLOOKUP(A29,MATERIALES!$A$2:$D$118,4,0)</f>
        <v>0</v>
      </c>
      <c r="F29" s="17">
        <f t="shared" si="0"/>
        <v>0</v>
      </c>
    </row>
    <row r="30" spans="1:6" s="165" customFormat="1" ht="24" x14ac:dyDescent="0.25">
      <c r="A30" s="164">
        <v>2820166</v>
      </c>
      <c r="B30" s="14" t="str">
        <f>VLOOKUP(A30,MATERIALES!$A$2:$B$106,2,0)</f>
        <v>ABRAZADERA DE ACERO GALV. PLETINA 50 X 6 MM, 2 PERNOS, DIAM 160 MM, EXTENSIÓN DOBLE, PERNO ROSCA CORRIDA 15 X 150 MM</v>
      </c>
      <c r="C30" s="13" t="str">
        <f>VLOOKUP(A30,MATERIALES!$A$2:$C$119,3,0)</f>
        <v>u</v>
      </c>
      <c r="D30" s="13">
        <v>5</v>
      </c>
      <c r="E30" s="17">
        <f>VLOOKUP(A30,MATERIALES!$A$2:$D$118,4,0)</f>
        <v>0</v>
      </c>
      <c r="F30" s="17">
        <f t="shared" si="0"/>
        <v>0</v>
      </c>
    </row>
    <row r="31" spans="1:6" s="165" customFormat="1" x14ac:dyDescent="0.25">
      <c r="A31" s="164">
        <v>2010152</v>
      </c>
      <c r="B31" s="14" t="str">
        <f>VLOOKUP(A31,MATERIALES!$A$2:$B$106,2,0)</f>
        <v>AISLADOR DE CAUCHO SILICONADO TIPO SUSPENSION CLASE ANSI DS-28, 22 KV</v>
      </c>
      <c r="C31" s="13" t="str">
        <f>VLOOKUP(A31,MATERIALES!$A$2:$C$119,3,0)</f>
        <v>u</v>
      </c>
      <c r="D31" s="13">
        <v>51</v>
      </c>
      <c r="E31" s="17">
        <f>VLOOKUP(A31,MATERIALES!$A$2:$D$118,4,0)</f>
        <v>0</v>
      </c>
      <c r="F31" s="17">
        <f t="shared" si="0"/>
        <v>0</v>
      </c>
    </row>
    <row r="32" spans="1:6" s="165" customFormat="1" x14ac:dyDescent="0.25">
      <c r="A32" s="164">
        <v>2010311</v>
      </c>
      <c r="B32" s="14" t="str">
        <f>VLOOKUP(A32,MATERIALES!$A$2:$B$106,2,0)</f>
        <v>AISLADOR DE PORCELANA TIPO ESPIGA (PIN), RADIOINTERFERENCIA CLASE ANSI 56-1, 25 KV</v>
      </c>
      <c r="C32" s="13" t="str">
        <f>VLOOKUP(A32,MATERIALES!$A$2:$C$119,3,0)</f>
        <v>u</v>
      </c>
      <c r="D32" s="13">
        <v>88</v>
      </c>
      <c r="E32" s="17">
        <f>VLOOKUP(A32,MATERIALES!$A$2:$D$118,4,0)</f>
        <v>0</v>
      </c>
      <c r="F32" s="17">
        <f t="shared" si="0"/>
        <v>0</v>
      </c>
    </row>
    <row r="33" spans="1:6" s="165" customFormat="1" x14ac:dyDescent="0.25">
      <c r="A33" s="164">
        <v>2110114</v>
      </c>
      <c r="B33" s="14" t="str">
        <f>VLOOKUP(A33,MATERIALES!$A$2:$B$106,2,0)</f>
        <v>GRAPA ALEACION AL, TERMINAL APERNADA TIPO PISTOLA, NO. 6 - 4/0 AWG</v>
      </c>
      <c r="C33" s="13" t="str">
        <f>VLOOKUP(A33,MATERIALES!$A$2:$C$119,3,0)</f>
        <v>u</v>
      </c>
      <c r="D33" s="13">
        <v>51</v>
      </c>
      <c r="E33" s="17">
        <f>VLOOKUP(A33,MATERIALES!$A$2:$D$118,4,0)</f>
        <v>0</v>
      </c>
      <c r="F33" s="17">
        <f t="shared" si="0"/>
        <v>0</v>
      </c>
    </row>
    <row r="34" spans="1:6" s="165" customFormat="1" ht="24" x14ac:dyDescent="0.25">
      <c r="A34" s="164">
        <v>2820165</v>
      </c>
      <c r="B34" s="14" t="str">
        <f>VLOOKUP(A34,MATERIALES!$A$2:$B$106,2,0)</f>
        <v>ABRAZADERA DE ACERO GALV. PLETINA 50 X 6 MM, 2 PERNOS, DIAM 160 MM, EXTENSIÓN SIMPLE, PERNO ROSCA CORRIDA 15 X 150 MM</v>
      </c>
      <c r="C34" s="13" t="str">
        <f>VLOOKUP(A34,MATERIALES!$A$2:$C$119,3,0)</f>
        <v>u</v>
      </c>
      <c r="D34" s="13">
        <v>9</v>
      </c>
      <c r="E34" s="17">
        <f>VLOOKUP(A34,MATERIALES!$A$2:$D$118,4,0)</f>
        <v>0</v>
      </c>
      <c r="F34" s="17">
        <f t="shared" si="0"/>
        <v>0</v>
      </c>
    </row>
    <row r="35" spans="1:6" s="165" customFormat="1" x14ac:dyDescent="0.25">
      <c r="A35" s="164">
        <v>2802020</v>
      </c>
      <c r="B35" s="14" t="str">
        <f>VLOOKUP(A35,MATERIALES!$A$2:$B$106,2,0)</f>
        <v>CRUCETA ACERO GALV. UNIVERSAL, PERFIL "L" DE 75 X 75 X 6 MM Y 2000 MM LONG</v>
      </c>
      <c r="C35" s="13" t="str">
        <f>VLOOKUP(A35,MATERIALES!$A$2:$C$119,3,0)</f>
        <v>u</v>
      </c>
      <c r="D35" s="13">
        <v>56</v>
      </c>
      <c r="E35" s="17">
        <f>VLOOKUP(A35,MATERIALES!$A$2:$D$118,4,0)</f>
        <v>0</v>
      </c>
      <c r="F35" s="17">
        <f t="shared" si="0"/>
        <v>0</v>
      </c>
    </row>
    <row r="36" spans="1:6" s="165" customFormat="1" x14ac:dyDescent="0.25">
      <c r="A36" s="164">
        <v>2834010</v>
      </c>
      <c r="B36" s="14" t="str">
        <f>VLOOKUP(A36,MATERIALES!$A$2:$B$106,2,0)</f>
        <v>PIE AMIGO DE ACERO GALVANIZADO, PERFIL "L", 40 X 40 X 6 MM, 1000 MM LONG</v>
      </c>
      <c r="C36" s="13" t="str">
        <f>VLOOKUP(A36,MATERIALES!$A$2:$C$119,3,0)</f>
        <v>u</v>
      </c>
      <c r="D36" s="13">
        <v>122</v>
      </c>
      <c r="E36" s="17">
        <f>VLOOKUP(A36,MATERIALES!$A$2:$D$118,4,0)</f>
        <v>0</v>
      </c>
      <c r="F36" s="17">
        <f t="shared" si="0"/>
        <v>0</v>
      </c>
    </row>
    <row r="37" spans="1:6" s="165" customFormat="1" x14ac:dyDescent="0.25">
      <c r="A37" s="164">
        <v>2820642</v>
      </c>
      <c r="B37" s="14" t="str">
        <f>VLOOKUP(A37,MATERIALES!$A$2:$B$106,2,0)</f>
        <v>PLETINA DE UNION Y SOPORTE DE ACERO GALV. 75 X 6 MM Y 420 MM LONG.</v>
      </c>
      <c r="C37" s="13" t="str">
        <f>VLOOKUP(A37,MATERIALES!$A$2:$C$119,3,0)</f>
        <v>u</v>
      </c>
      <c r="D37" s="13">
        <v>38</v>
      </c>
      <c r="E37" s="17">
        <f>VLOOKUP(A37,MATERIALES!$A$2:$D$118,4,0)</f>
        <v>0</v>
      </c>
      <c r="F37" s="17">
        <f t="shared" si="0"/>
        <v>0</v>
      </c>
    </row>
    <row r="38" spans="1:6" s="165" customFormat="1" x14ac:dyDescent="0.25">
      <c r="A38" s="164">
        <v>2815206</v>
      </c>
      <c r="B38" s="14" t="str">
        <f>VLOOKUP(A38,MATERIALES!$A$2:$B$106,2,0)</f>
        <v>PERNO PIN PUNTA DE POSTE DOBLE, ACERO GALV. ACCESORIOS DE SUJECION, 18 X 450 MM, 25 KV</v>
      </c>
      <c r="C38" s="13" t="str">
        <f>VLOOKUP(A38,MATERIALES!$A$2:$C$119,3,0)</f>
        <v>u</v>
      </c>
      <c r="D38" s="13">
        <v>3</v>
      </c>
      <c r="E38" s="17">
        <f>VLOOKUP(A38,MATERIALES!$A$2:$D$118,4,0)</f>
        <v>0</v>
      </c>
      <c r="F38" s="17">
        <f t="shared" si="0"/>
        <v>0</v>
      </c>
    </row>
    <row r="39" spans="1:6" s="165" customFormat="1" ht="24" x14ac:dyDescent="0.25">
      <c r="A39" s="164">
        <v>2820134</v>
      </c>
      <c r="B39" s="14" t="str">
        <f>VLOOKUP(A39,MATERIALES!$A$2:$B$106,2,0)</f>
        <v>ABRAZADERA DE ACERO GALV. PLETINA 38 X 6 MM, 4 PERNOS, DIAM 160 MM, PERNO ROSCA CORRIDA 15 X 150 MM</v>
      </c>
      <c r="C39" s="13" t="str">
        <f>VLOOKUP(A39,MATERIALES!$A$2:$C$119,3,0)</f>
        <v>u</v>
      </c>
      <c r="D39" s="13">
        <v>19</v>
      </c>
      <c r="E39" s="17">
        <f>VLOOKUP(A39,MATERIALES!$A$2:$D$118,4,0)</f>
        <v>0</v>
      </c>
      <c r="F39" s="17">
        <f t="shared" si="0"/>
        <v>0</v>
      </c>
    </row>
    <row r="40" spans="1:6" s="165" customFormat="1" x14ac:dyDescent="0.25">
      <c r="A40" s="164">
        <v>2814171</v>
      </c>
      <c r="B40" s="14" t="str">
        <f>VLOOKUP(A40,MATERIALES!$A$2:$B$106,2,0)</f>
        <v>PERNO PIN DE ACERO GALVANIZADO, ROSCA PLASTICA 50 MM, 18 X 305 MM (3/4"X 12"), 25 kV</v>
      </c>
      <c r="C40" s="13" t="str">
        <f>VLOOKUP(A40,MATERIALES!$A$2:$C$119,3,0)</f>
        <v>u</v>
      </c>
      <c r="D40" s="13">
        <v>64</v>
      </c>
      <c r="E40" s="17">
        <f>VLOOKUP(A40,MATERIALES!$A$2:$D$118,4,0)</f>
        <v>0</v>
      </c>
      <c r="F40" s="17">
        <f t="shared" si="0"/>
        <v>0</v>
      </c>
    </row>
    <row r="41" spans="1:6" s="165" customFormat="1" x14ac:dyDescent="0.25">
      <c r="A41" s="164">
        <v>2980684</v>
      </c>
      <c r="B41" s="14" t="str">
        <f>VLOOKUP(A41,MATERIALES!$A$2:$B$106,2,0)</f>
        <v>PERNO ROSCA CORRIDA, ACERO GALV, 4 TUERCAS Y 4 ARANDELAS PLANAS Y 4 PRESION, 16 X 300 MM</v>
      </c>
      <c r="C41" s="13" t="str">
        <f>VLOOKUP(A41,MATERIALES!$A$2:$C$119,3,0)</f>
        <v>u</v>
      </c>
      <c r="D41" s="13">
        <v>38</v>
      </c>
      <c r="E41" s="17">
        <f>VLOOKUP(A41,MATERIALES!$A$2:$D$118,4,0)</f>
        <v>0</v>
      </c>
      <c r="F41" s="17">
        <f t="shared" si="0"/>
        <v>0</v>
      </c>
    </row>
    <row r="42" spans="1:6" s="165" customFormat="1" ht="24" x14ac:dyDescent="0.25">
      <c r="A42" s="164">
        <v>2901614</v>
      </c>
      <c r="B42" s="14" t="str">
        <f>VLOOKUP(A42,MATERIALES!$A$2:$B$106,2,0)</f>
        <v>PERNO MAQUINA DE ACERO GALVANIZADO TUERCA ARANDELA PLANA Y DE PRESION 16 MM X 38 MM (5/8" X 1 1/2")</v>
      </c>
      <c r="C42" s="13" t="str">
        <f>VLOOKUP(A42,MATERIALES!$A$2:$C$119,3,0)</f>
        <v>u</v>
      </c>
      <c r="D42" s="13">
        <v>325</v>
      </c>
      <c r="E42" s="17">
        <f>VLOOKUP(A42,MATERIALES!$A$2:$D$118,4,0)</f>
        <v>0</v>
      </c>
      <c r="F42" s="17">
        <f t="shared" si="0"/>
        <v>0</v>
      </c>
    </row>
    <row r="43" spans="1:6" s="165" customFormat="1" x14ac:dyDescent="0.25">
      <c r="A43" s="164">
        <v>2810102</v>
      </c>
      <c r="B43" s="14" t="str">
        <f>VLOOKUP(A43,MATERIALES!$A$2:$B$106,2,0)</f>
        <v>HORQUILLA ANCLAJE ACERO GALV. 16 MM DIAM, 75 MM LONG. 7.000 KG, CON PASADOR</v>
      </c>
      <c r="C43" s="13" t="str">
        <f>VLOOKUP(A43,MATERIALES!$A$2:$C$119,3,0)</f>
        <v>u</v>
      </c>
      <c r="D43" s="13">
        <v>32</v>
      </c>
      <c r="E43" s="17">
        <f>VLOOKUP(A43,MATERIALES!$A$2:$D$118,4,0)</f>
        <v>0</v>
      </c>
      <c r="F43" s="17">
        <f t="shared" si="0"/>
        <v>0</v>
      </c>
    </row>
    <row r="44" spans="1:6" s="165" customFormat="1" ht="24" x14ac:dyDescent="0.25">
      <c r="A44" s="164">
        <v>2851631</v>
      </c>
      <c r="B44" s="14" t="str">
        <f>VLOOKUP(A44,MATERIALES!$A$2:$B$106,2,0)</f>
        <v>PERNO "U" ACERO GALV, 2 TUERCAS, 2 ARANDELAS PLANAS Y 2 DE PRESIÓN, 16 MM (5/8"), 160 MM ANCHO DENTRO DE LA "U"</v>
      </c>
      <c r="C44" s="13" t="str">
        <f>VLOOKUP(A44,MATERIALES!$A$2:$C$119,3,0)</f>
        <v>u</v>
      </c>
      <c r="D44" s="13">
        <v>42</v>
      </c>
      <c r="E44" s="17">
        <f>VLOOKUP(A44,MATERIALES!$A$2:$D$118,4,0)</f>
        <v>0</v>
      </c>
      <c r="F44" s="17">
        <f t="shared" si="0"/>
        <v>0</v>
      </c>
    </row>
    <row r="45" spans="1:6" s="165" customFormat="1" x14ac:dyDescent="0.25">
      <c r="A45" s="164">
        <v>2282003</v>
      </c>
      <c r="B45" s="14" t="str">
        <f>VLOOKUP(A45,MATERIALES!$A$2:$B$106,2,0)</f>
        <v>RETENEDOR TERMINAL PREFORMADO PARA RETENER CABLE ACERO DE 3/8" DE DIAMETRO</v>
      </c>
      <c r="C45" s="13" t="str">
        <f>VLOOKUP(A45,MATERIALES!$A$2:$C$119,3,0)</f>
        <v>u</v>
      </c>
      <c r="D45" s="13">
        <v>31</v>
      </c>
      <c r="E45" s="17">
        <f>VLOOKUP(A45,MATERIALES!$A$2:$D$118,4,0)</f>
        <v>0</v>
      </c>
      <c r="F45" s="17">
        <f t="shared" si="0"/>
        <v>0</v>
      </c>
    </row>
    <row r="46" spans="1:6" s="165" customFormat="1" x14ac:dyDescent="0.25">
      <c r="A46" s="164">
        <v>1015207</v>
      </c>
      <c r="B46" s="14" t="str">
        <f>VLOOKUP(A46,MATERIALES!$A$2:$B$106,2,0)</f>
        <v>CABLE ACERO GALVANIZADO GRADO SIEMENS MARTIN 3/8" DIAM. 7 HILOS, 3155 KG</v>
      </c>
      <c r="C46" s="13" t="str">
        <f>VLOOKUP(A46,MATERIALES!$A$2:$C$119,3,0)</f>
        <v>m</v>
      </c>
      <c r="D46" s="13">
        <v>258</v>
      </c>
      <c r="E46" s="17">
        <f>VLOOKUP(A46,MATERIALES!$A$2:$D$118,4,0)</f>
        <v>0</v>
      </c>
      <c r="F46" s="17">
        <f t="shared" si="0"/>
        <v>0</v>
      </c>
    </row>
    <row r="47" spans="1:6" s="165" customFormat="1" ht="24" x14ac:dyDescent="0.25">
      <c r="A47" s="164">
        <v>2112042</v>
      </c>
      <c r="B47" s="14" t="str">
        <f>VLOOKUP(A47,MATERIALES!$A$2:$B$106,2,0)</f>
        <v>GRAPA ALEACION AL, PARA DERIVACION LINEA EN CALIENTE, PRINCIPAL 6 AWG -400 MCM, DERIVADO 6 - 4/0 AWG</v>
      </c>
      <c r="C47" s="13" t="str">
        <f>VLOOKUP(A47,MATERIALES!$A$2:$C$119,3,0)</f>
        <v>u</v>
      </c>
      <c r="D47" s="13">
        <v>114</v>
      </c>
      <c r="E47" s="17">
        <f>VLOOKUP(A47,MATERIALES!$A$2:$D$118,4,0)</f>
        <v>0</v>
      </c>
      <c r="F47" s="17">
        <f t="shared" si="0"/>
        <v>0</v>
      </c>
    </row>
    <row r="48" spans="1:6" s="165" customFormat="1" x14ac:dyDescent="0.25">
      <c r="A48" s="164">
        <v>1021754</v>
      </c>
      <c r="B48" s="14" t="str">
        <f>VLOOKUP(A48,MATERIALES!$A$2:$B$106,2,0)</f>
        <v>CABLE DE CU, CABLEADO, 2 KV, TTU, 4/0 AWG, 19 HILOS</v>
      </c>
      <c r="C48" s="13" t="str">
        <f>VLOOKUP(A48,MATERIALES!$A$2:$C$119,3,0)</f>
        <v>m</v>
      </c>
      <c r="D48" s="13">
        <v>60</v>
      </c>
      <c r="E48" s="17">
        <f>VLOOKUP(A48,MATERIALES!$A$2:$D$118,4,0)</f>
        <v>0</v>
      </c>
      <c r="F48" s="17">
        <f t="shared" si="0"/>
        <v>0</v>
      </c>
    </row>
    <row r="49" spans="1:6" s="165" customFormat="1" ht="24" x14ac:dyDescent="0.25">
      <c r="A49" s="164">
        <v>2601806</v>
      </c>
      <c r="B49" s="14" t="str">
        <f>VLOOKUP(A49,MATERIALES!$A$2:$B$106,2,0)</f>
        <v>PARARRAYOS CLASE DISTRIBUCION TIPO POLIMERICO DE OXIDO DE ZN, 18 KV, CON MODULO DE DESCONEXION</v>
      </c>
      <c r="C49" s="13" t="str">
        <f>VLOOKUP(A49,MATERIALES!$A$2:$C$119,3,0)</f>
        <v>u</v>
      </c>
      <c r="D49" s="13">
        <v>79</v>
      </c>
      <c r="E49" s="17">
        <f>VLOOKUP(A49,MATERIALES!$A$2:$D$118,4,0)</f>
        <v>0</v>
      </c>
      <c r="F49" s="17">
        <f t="shared" si="0"/>
        <v>0</v>
      </c>
    </row>
    <row r="50" spans="1:6" s="165" customFormat="1" x14ac:dyDescent="0.25">
      <c r="A50" s="164">
        <v>2802420</v>
      </c>
      <c r="B50" s="14" t="str">
        <f>VLOOKUP(A50,MATERIALES!$A$2:$B$106,2,0)</f>
        <v>CRUCETA ACERO GALV. UNIVERSAL, PERFIL "L" DE 75 X 75 X 6 MM Y 2400 MM LONG</v>
      </c>
      <c r="C50" s="13" t="str">
        <f>VLOOKUP(A50,MATERIALES!$A$2:$C$119,3,0)</f>
        <v>u</v>
      </c>
      <c r="D50" s="13">
        <v>13</v>
      </c>
      <c r="E50" s="17">
        <f>VLOOKUP(A50,MATERIALES!$A$2:$D$118,4,0)</f>
        <v>0</v>
      </c>
      <c r="F50" s="17">
        <f t="shared" si="0"/>
        <v>0</v>
      </c>
    </row>
    <row r="51" spans="1:6" s="165" customFormat="1" ht="24" x14ac:dyDescent="0.25">
      <c r="A51" s="164">
        <v>2820138</v>
      </c>
      <c r="B51" s="14" t="str">
        <f>VLOOKUP(A51,MATERIALES!$A$2:$B$106,2,0)</f>
        <v>ABRAZADERA DE ACERO GALV. PLETINA 30 X 6 MM, 2 PERNOS, PERNO ROSCA CORRIDA 12 X 150 MM, EXTENSION ESCALON</v>
      </c>
      <c r="C51" s="13" t="str">
        <f>VLOOKUP(A51,MATERIALES!$A$2:$C$119,3,0)</f>
        <v>u</v>
      </c>
      <c r="D51" s="13">
        <v>14</v>
      </c>
      <c r="E51" s="17">
        <f>VLOOKUP(A51,MATERIALES!$A$2:$D$118,4,0)</f>
        <v>0</v>
      </c>
      <c r="F51" s="17">
        <f t="shared" si="0"/>
        <v>0</v>
      </c>
    </row>
    <row r="52" spans="1:6" s="165" customFormat="1" x14ac:dyDescent="0.25">
      <c r="A52" s="164">
        <v>2502523</v>
      </c>
      <c r="B52" s="14" t="str">
        <f>VLOOKUP(A52,MATERIALES!$A$2:$B$106,2,0)</f>
        <v>SECCIONADOR BARRA UNIPOLAR ABIERTO 27 KV, 12 KA, BIL: 150 KV, 300 A, CAMARA ROMPE ARCO</v>
      </c>
      <c r="C52" s="13" t="str">
        <f>VLOOKUP(A52,MATERIALES!$A$2:$C$119,3,0)</f>
        <v>u</v>
      </c>
      <c r="D52" s="13">
        <v>27</v>
      </c>
      <c r="E52" s="17">
        <f>VLOOKUP(A52,MATERIALES!$A$2:$D$118,4,0)</f>
        <v>0</v>
      </c>
      <c r="F52" s="17">
        <f t="shared" si="0"/>
        <v>0</v>
      </c>
    </row>
    <row r="53" spans="1:6" s="165" customFormat="1" x14ac:dyDescent="0.25">
      <c r="A53" s="164">
        <v>2624212</v>
      </c>
      <c r="B53" s="14" t="str">
        <f>VLOOKUP(A53,MATERIALES!$A$2:$B$106,2,0)</f>
        <v>TIRAFUSIBLE DE MEDIO VOLTAJE CABEZA REMOVIBLE 12 A, TIPO K</v>
      </c>
      <c r="C53" s="13" t="str">
        <f>VLOOKUP(A53,MATERIALES!$A$2:$C$119,3,0)</f>
        <v>u</v>
      </c>
      <c r="D53" s="13">
        <v>20</v>
      </c>
      <c r="E53" s="17">
        <f>VLOOKUP(A53,MATERIALES!$A$2:$D$118,4,0)</f>
        <v>0</v>
      </c>
      <c r="F53" s="17">
        <f t="shared" si="0"/>
        <v>0</v>
      </c>
    </row>
    <row r="54" spans="1:6" s="165" customFormat="1" x14ac:dyDescent="0.25">
      <c r="A54" s="164">
        <v>11592552</v>
      </c>
      <c r="B54" s="14" t="str">
        <f>VLOOKUP(A54,MATERIALES!$A$2:$B$106,2,0)</f>
        <v>TERMINAL EXT. UNIP. ENCOG. FRIO O CONTRAIBLE 25 KV, CABLE DE COBRE 250 - 750 MCM</v>
      </c>
      <c r="C54" s="13" t="str">
        <f>VLOOKUP(A54,MATERIALES!$A$2:$C$119,3,0)</f>
        <v>u</v>
      </c>
      <c r="D54" s="13">
        <v>30</v>
      </c>
      <c r="E54" s="17">
        <f>VLOOKUP(A54,MATERIALES!$A$2:$D$118,4,0)</f>
        <v>0</v>
      </c>
      <c r="F54" s="17">
        <f t="shared" si="0"/>
        <v>0</v>
      </c>
    </row>
    <row r="55" spans="1:6" s="165" customFormat="1" x14ac:dyDescent="0.25">
      <c r="A55" s="164">
        <v>7537770</v>
      </c>
      <c r="B55" s="14" t="str">
        <f>VLOOKUP(A55,MATERIALES!$A$2:$B$106,2,0)</f>
        <v>TUBO DE ACERO GALVANIZADO DE 6" DIAM. (152.4 MM) - 3 MM DE ESPESOR, LONGITUD 6 M</v>
      </c>
      <c r="C55" s="13" t="str">
        <f>VLOOKUP(A55,MATERIALES!$A$2:$C$119,3,0)</f>
        <v>u</v>
      </c>
      <c r="D55" s="13">
        <v>4</v>
      </c>
      <c r="E55" s="17">
        <f>VLOOKUP(A55,MATERIALES!$A$2:$D$118,4,0)</f>
        <v>0</v>
      </c>
      <c r="F55" s="17">
        <f t="shared" si="0"/>
        <v>0</v>
      </c>
    </row>
    <row r="56" spans="1:6" s="165" customFormat="1" x14ac:dyDescent="0.25">
      <c r="A56" s="164">
        <v>2351618</v>
      </c>
      <c r="B56" s="14" t="str">
        <f>VLOOKUP(A56,MATERIALES!$A$2:$B$106,2,0)</f>
        <v>VARILLA PUESTA A TIERRA DE 16 MM DIAM Y 1.80 M LONG</v>
      </c>
      <c r="C56" s="13" t="str">
        <f>VLOOKUP(A56,MATERIALES!$A$2:$C$119,3,0)</f>
        <v>u</v>
      </c>
      <c r="D56" s="13">
        <v>36</v>
      </c>
      <c r="E56" s="17">
        <f>VLOOKUP(A56,MATERIALES!$A$2:$D$118,4,0)</f>
        <v>0</v>
      </c>
      <c r="F56" s="17">
        <f t="shared" si="0"/>
        <v>0</v>
      </c>
    </row>
    <row r="57" spans="1:6" s="165" customFormat="1" x14ac:dyDescent="0.25">
      <c r="A57" s="164">
        <v>11890109</v>
      </c>
      <c r="B57" s="14" t="str">
        <f>VLOOKUP(A57,MATERIALES!$A$2:$B$106,2,0)</f>
        <v>SUELDA EXOTERMICA, CARGA 90 GRAMOS</v>
      </c>
      <c r="C57" s="13" t="str">
        <f>VLOOKUP(A57,MATERIALES!$A$2:$C$119,3,0)</f>
        <v>u</v>
      </c>
      <c r="D57" s="13">
        <v>36</v>
      </c>
      <c r="E57" s="17">
        <f>VLOOKUP(A57,MATERIALES!$A$2:$D$118,4,0)</f>
        <v>0</v>
      </c>
      <c r="F57" s="17">
        <f t="shared" si="0"/>
        <v>0</v>
      </c>
    </row>
    <row r="58" spans="1:6" s="165" customFormat="1" x14ac:dyDescent="0.25">
      <c r="A58" s="164">
        <v>1991019</v>
      </c>
      <c r="B58" s="14" t="str">
        <f>VLOOKUP(A58,MATERIALES!$A$2:$B$106,2,0)</f>
        <v>HEBILLA DE ACERO INOXIDABLE PARA SUJECION DE FLEJE DE 19 MM</v>
      </c>
      <c r="C58" s="13" t="str">
        <f>VLOOKUP(A58,MATERIALES!$A$2:$C$119,3,0)</f>
        <v>u</v>
      </c>
      <c r="D58" s="13">
        <v>16</v>
      </c>
      <c r="E58" s="17">
        <f>VLOOKUP(A58,MATERIALES!$A$2:$D$118,4,0)</f>
        <v>0</v>
      </c>
      <c r="F58" s="17">
        <f t="shared" si="0"/>
        <v>0</v>
      </c>
    </row>
    <row r="59" spans="1:6" s="165" customFormat="1" x14ac:dyDescent="0.25">
      <c r="A59" s="164">
        <v>2871001</v>
      </c>
      <c r="B59" s="14" t="str">
        <f>VLOOKUP(A59,MATERIALES!$A$2:$B$106,2,0)</f>
        <v>FLEJE DE ACERO 0.76 MM ESPESOR X 19 MM ANCHO, SUJECION TUBO A POSTE</v>
      </c>
      <c r="C59" s="13" t="str">
        <f>VLOOKUP(A59,MATERIALES!$A$2:$C$119,3,0)</f>
        <v>m</v>
      </c>
      <c r="D59" s="13">
        <v>16</v>
      </c>
      <c r="E59" s="17">
        <f>VLOOKUP(A59,MATERIALES!$A$2:$D$118,4,0)</f>
        <v>0</v>
      </c>
      <c r="F59" s="17">
        <f t="shared" si="0"/>
        <v>0</v>
      </c>
    </row>
    <row r="60" spans="1:6" s="165" customFormat="1" x14ac:dyDescent="0.25">
      <c r="A60" s="164">
        <v>6601403</v>
      </c>
      <c r="B60" s="14" t="str">
        <f>VLOOKUP(A60,MATERIALES!$A$2:$B$106,2,0)</f>
        <v>PIEDRA DE ASENTAR GRANO FINO Y GRANO GRUESO</v>
      </c>
      <c r="C60" s="13" t="str">
        <f>VLOOKUP(A60,MATERIALES!$A$2:$C$119,3,0)</f>
        <v>m3</v>
      </c>
      <c r="D60" s="13">
        <v>8.4000000000000005E-2</v>
      </c>
      <c r="E60" s="17">
        <f>VLOOKUP(A60,MATERIALES!$A$2:$D$118,4,0)</f>
        <v>0</v>
      </c>
      <c r="F60" s="17">
        <f t="shared" si="0"/>
        <v>0</v>
      </c>
    </row>
    <row r="61" spans="1:6" s="165" customFormat="1" x14ac:dyDescent="0.25">
      <c r="A61" s="164">
        <v>7027303</v>
      </c>
      <c r="B61" s="14" t="str">
        <f>VLOOKUP(A61,MATERIALES!$A$2:$B$106,2,0)</f>
        <v>RIPIO TRITURADO 3/4"</v>
      </c>
      <c r="C61" s="13" t="str">
        <f>VLOOKUP(A61,MATERIALES!$A$2:$C$119,3,0)</f>
        <v>m3</v>
      </c>
      <c r="D61" s="13">
        <v>0.36</v>
      </c>
      <c r="E61" s="17">
        <f>VLOOKUP(A61,MATERIALES!$A$2:$D$118,4,0)</f>
        <v>0</v>
      </c>
      <c r="F61" s="17">
        <f t="shared" si="0"/>
        <v>0</v>
      </c>
    </row>
    <row r="62" spans="1:6" s="165" customFormat="1" x14ac:dyDescent="0.25">
      <c r="A62" s="164">
        <v>7543001</v>
      </c>
      <c r="B62" s="14" t="str">
        <f>VLOOKUP(A62,MATERIALES!$A$2:$B$106,2,0)</f>
        <v>AGUA PARA CONSTRUCCION</v>
      </c>
      <c r="C62" s="13" t="str">
        <f>VLOOKUP(A62,MATERIALES!$A$2:$C$119,3,0)</f>
        <v>m3</v>
      </c>
      <c r="D62" s="13">
        <v>0.42000000000000004</v>
      </c>
      <c r="E62" s="17">
        <f>VLOOKUP(A62,MATERIALES!$A$2:$D$118,4,0)</f>
        <v>0</v>
      </c>
      <c r="F62" s="17">
        <f t="shared" si="0"/>
        <v>0</v>
      </c>
    </row>
    <row r="63" spans="1:6" s="165" customFormat="1" x14ac:dyDescent="0.25">
      <c r="A63" s="164">
        <v>7011505</v>
      </c>
      <c r="B63" s="14" t="str">
        <f>VLOOKUP(A63,MATERIALES!$A$2:$B$106,2,0)</f>
        <v>CEMENTO GRIS SACO DE 50 KG</v>
      </c>
      <c r="C63" s="13" t="str">
        <f>VLOOKUP(A63,MATERIALES!$A$2:$C$119,3,0)</f>
        <v>u</v>
      </c>
      <c r="D63" s="13">
        <v>4.5</v>
      </c>
      <c r="E63" s="17">
        <f>VLOOKUP(A63,MATERIALES!$A$2:$D$118,4,0)</f>
        <v>0</v>
      </c>
      <c r="F63" s="17">
        <f t="shared" si="0"/>
        <v>0</v>
      </c>
    </row>
    <row r="64" spans="1:6" s="165" customFormat="1" x14ac:dyDescent="0.25">
      <c r="A64" s="164">
        <v>7020104</v>
      </c>
      <c r="B64" s="14" t="str">
        <f>VLOOKUP(A64,MATERIALES!$A$2:$B$106,2,0)</f>
        <v>ARENA DE RIO</v>
      </c>
      <c r="C64" s="13" t="str">
        <f>VLOOKUP(A64,MATERIALES!$A$2:$C$119,3,0)</f>
        <v>m3</v>
      </c>
      <c r="D64" s="13">
        <v>0.26400000000000001</v>
      </c>
      <c r="E64" s="17">
        <f>VLOOKUP(A64,MATERIALES!$A$2:$D$118,4,0)</f>
        <v>0</v>
      </c>
      <c r="F64" s="17">
        <f t="shared" si="0"/>
        <v>0</v>
      </c>
    </row>
    <row r="65" spans="1:6" s="165" customFormat="1" x14ac:dyDescent="0.25">
      <c r="A65" s="164">
        <v>2621102</v>
      </c>
      <c r="B65" s="14" t="str">
        <f>VLOOKUP(A65,MATERIALES!$A$2:$B$106,2,0)</f>
        <v>CARTUCHO FUSIBLE PARA BAJO VOLTAJE, TIPO NH TAMAÑO 1, 35 A</v>
      </c>
      <c r="C65" s="13" t="str">
        <f>VLOOKUP(A65,MATERIALES!$A$2:$C$119,3,0)</f>
        <v>u</v>
      </c>
      <c r="D65" s="13">
        <v>4</v>
      </c>
      <c r="E65" s="17">
        <f>VLOOKUP(A65,MATERIALES!$A$2:$D$118,4,0)</f>
        <v>0</v>
      </c>
      <c r="F65" s="17">
        <f t="shared" si="0"/>
        <v>0</v>
      </c>
    </row>
    <row r="66" spans="1:6" s="165" customFormat="1" x14ac:dyDescent="0.25">
      <c r="A66" s="164">
        <v>2621106</v>
      </c>
      <c r="B66" s="14" t="str">
        <f>VLOOKUP(A66,MATERIALES!$A$2:$B$106,2,0)</f>
        <v>CARTUCHO FUSIBLE PARA BAJO VOLTAJE, TIPO NH TAMAÑO 1, 63 A</v>
      </c>
      <c r="C66" s="13" t="str">
        <f>VLOOKUP(A66,MATERIALES!$A$2:$C$119,3,0)</f>
        <v>u</v>
      </c>
      <c r="D66" s="13">
        <v>6</v>
      </c>
      <c r="E66" s="17">
        <f>VLOOKUP(A66,MATERIALES!$A$2:$D$118,4,0)</f>
        <v>0</v>
      </c>
      <c r="F66" s="17">
        <f t="shared" si="0"/>
        <v>0</v>
      </c>
    </row>
    <row r="67" spans="1:6" s="165" customFormat="1" x14ac:dyDescent="0.25">
      <c r="A67" s="164">
        <v>2621110</v>
      </c>
      <c r="B67" s="14" t="str">
        <f>VLOOKUP(A67,MATERIALES!$A$2:$B$106,2,0)</f>
        <v>CARTUCHO FUSIBLE PARA BAJO VOLTAJE, TIPO NH TAMAÑO 1, 100 A</v>
      </c>
      <c r="C67" s="13" t="str">
        <f>VLOOKUP(A67,MATERIALES!$A$2:$C$119,3,0)</f>
        <v>u</v>
      </c>
      <c r="D67" s="13">
        <v>6</v>
      </c>
      <c r="E67" s="17">
        <f>VLOOKUP(A67,MATERIALES!$A$2:$D$118,4,0)</f>
        <v>0</v>
      </c>
      <c r="F67" s="17">
        <f t="shared" ref="F67:F106" si="1">D67*E67</f>
        <v>0</v>
      </c>
    </row>
    <row r="68" spans="1:6" s="165" customFormat="1" x14ac:dyDescent="0.25">
      <c r="A68" s="164">
        <v>2635125</v>
      </c>
      <c r="B68" s="14" t="str">
        <f>VLOOKUP(A68,MATERIALES!$A$2:$B$106,2,0)</f>
        <v>BASE PORTAFUSIBLE UNIPOLAR, TIPO NH TAMAÑO 1, 250 A, 500 V, TIPO AJUSTE: PERNO PASANTE.</v>
      </c>
      <c r="C68" s="13" t="str">
        <f>VLOOKUP(A68,MATERIALES!$A$2:$C$119,3,0)</f>
        <v>u</v>
      </c>
      <c r="D68" s="13">
        <v>16</v>
      </c>
      <c r="E68" s="17">
        <f>VLOOKUP(A68,MATERIALES!$A$2:$D$118,4,0)</f>
        <v>0</v>
      </c>
      <c r="F68" s="17">
        <f t="shared" si="1"/>
        <v>0</v>
      </c>
    </row>
    <row r="69" spans="1:6" s="165" customFormat="1" ht="24" x14ac:dyDescent="0.25">
      <c r="A69" s="164">
        <v>2900814</v>
      </c>
      <c r="B69" s="14" t="str">
        <f>VLOOKUP(A69,MATERIALES!$A$2:$B$106,2,0)</f>
        <v>PERNO MAQUINA DE ACERO GALVANIZADO, TUERCA, ARANDELA PLANA Y DE PRESION, 8 MM X 38 MM (5/16" X 1 1/2")</v>
      </c>
      <c r="C69" s="13" t="str">
        <f>VLOOKUP(A69,MATERIALES!$A$2:$C$119,3,0)</f>
        <v>u</v>
      </c>
      <c r="D69" s="13">
        <v>32</v>
      </c>
      <c r="E69" s="17">
        <f>VLOOKUP(A69,MATERIALES!$A$2:$D$118,4,0)</f>
        <v>0</v>
      </c>
      <c r="F69" s="17">
        <f t="shared" si="1"/>
        <v>0</v>
      </c>
    </row>
    <row r="70" spans="1:6" s="165" customFormat="1" x14ac:dyDescent="0.25">
      <c r="A70" s="164">
        <v>2862321</v>
      </c>
      <c r="B70" s="14" t="str">
        <f>VLOOKUP(A70,MATERIALES!$A$2:$B$106,2,0)</f>
        <v>CAJA LAMINA ACERO GALV. 1,27 MM ESP, SOPORTE Y PROTECCION DE BASES PORTAFUSIBLES BV, POSTE</v>
      </c>
      <c r="C70" s="13" t="str">
        <f>VLOOKUP(A70,MATERIALES!$A$2:$C$119,3,0)</f>
        <v>u</v>
      </c>
      <c r="D70" s="13">
        <v>6</v>
      </c>
      <c r="E70" s="17">
        <f>VLOOKUP(A70,MATERIALES!$A$2:$D$118,4,0)</f>
        <v>0</v>
      </c>
      <c r="F70" s="17">
        <f t="shared" si="1"/>
        <v>0</v>
      </c>
    </row>
    <row r="71" spans="1:6" s="165" customFormat="1" x14ac:dyDescent="0.25">
      <c r="A71" s="164">
        <v>2624810</v>
      </c>
      <c r="B71" s="14" t="str">
        <f>VLOOKUP(A71,MATERIALES!$A$2:$B$106,2,0)</f>
        <v>TIRAFUSIBLE DE MEDIO VOLTAJE TIPO DUAL DE 1,0 A</v>
      </c>
      <c r="C71" s="13" t="str">
        <f>VLOOKUP(A71,MATERIALES!$A$2:$C$119,3,0)</f>
        <v>u</v>
      </c>
      <c r="D71" s="13">
        <v>4</v>
      </c>
      <c r="E71" s="17">
        <f>VLOOKUP(A71,MATERIALES!$A$2:$D$118,4,0)</f>
        <v>0</v>
      </c>
      <c r="F71" s="17">
        <f t="shared" si="1"/>
        <v>0</v>
      </c>
    </row>
    <row r="72" spans="1:6" s="165" customFormat="1" x14ac:dyDescent="0.25">
      <c r="A72" s="164">
        <v>2624806</v>
      </c>
      <c r="B72" s="14" t="str">
        <f>VLOOKUP(A72,MATERIALES!$A$2:$B$106,2,0)</f>
        <v>TIRAFUSIBLE DE MEDIO VOLTAJE TIPO DUAL DE 0,6 A</v>
      </c>
      <c r="C72" s="13" t="str">
        <f>VLOOKUP(A72,MATERIALES!$A$2:$C$119,3,0)</f>
        <v>u</v>
      </c>
      <c r="D72" s="13">
        <v>3</v>
      </c>
      <c r="E72" s="17">
        <f>VLOOKUP(A72,MATERIALES!$A$2:$D$118,4,0)</f>
        <v>0</v>
      </c>
      <c r="F72" s="17">
        <f t="shared" si="1"/>
        <v>0</v>
      </c>
    </row>
    <row r="73" spans="1:6" s="165" customFormat="1" x14ac:dyDescent="0.25">
      <c r="A73" s="164">
        <v>1021739</v>
      </c>
      <c r="B73" s="14" t="str">
        <f>VLOOKUP(A73,MATERIALES!$A$2:$B$106,2,0)</f>
        <v>CABLE DE CU, CABLEADO, 2 KV, TTU, 2 AWG, 7 HILOS</v>
      </c>
      <c r="C73" s="13" t="str">
        <f>VLOOKUP(A73,MATERIALES!$A$2:$C$119,3,0)</f>
        <v>m</v>
      </c>
      <c r="D73" s="13">
        <v>70</v>
      </c>
      <c r="E73" s="17">
        <f>VLOOKUP(A73,MATERIALES!$A$2:$D$118,4,0)</f>
        <v>0</v>
      </c>
      <c r="F73" s="17">
        <f t="shared" si="1"/>
        <v>0</v>
      </c>
    </row>
    <row r="74" spans="1:6" s="165" customFormat="1" ht="24" x14ac:dyDescent="0.25">
      <c r="A74" s="164">
        <v>2052202</v>
      </c>
      <c r="B74" s="14" t="str">
        <f>VLOOKUP(A74,MATERIALES!$A$2:$B$106,2,0)</f>
        <v>CONECTOR, ALEACION Cu, RANURAS PARALELAS, NO. 2 - 2/0 AWG Y 6 - 2/0 AWG, DOS PERNOS LATERALES Y SEPARADOR</v>
      </c>
      <c r="C74" s="13" t="str">
        <f>VLOOKUP(A74,MATERIALES!$A$2:$C$119,3,0)</f>
        <v>u</v>
      </c>
      <c r="D74" s="13">
        <v>12</v>
      </c>
      <c r="E74" s="17">
        <f>VLOOKUP(A74,MATERIALES!$A$2:$D$118,4,0)</f>
        <v>0</v>
      </c>
      <c r="F74" s="17">
        <f t="shared" si="1"/>
        <v>0</v>
      </c>
    </row>
    <row r="75" spans="1:6" s="165" customFormat="1" x14ac:dyDescent="0.25">
      <c r="A75" s="164">
        <v>1011151</v>
      </c>
      <c r="B75" s="14" t="str">
        <f>VLOOKUP(A75,MATERIALES!$A$2:$B$106,2,0)</f>
        <v>CONDUCTOR DE COBRE DESNUDO, CABLEADO, SUAVE, 1/0 AWG, 19 HILOS</v>
      </c>
      <c r="C75" s="13" t="str">
        <f>VLOOKUP(A75,MATERIALES!$A$2:$C$119,3,0)</f>
        <v>m</v>
      </c>
      <c r="D75" s="13">
        <v>60</v>
      </c>
      <c r="E75" s="17">
        <f>VLOOKUP(A75,MATERIALES!$A$2:$D$118,4,0)</f>
        <v>0</v>
      </c>
      <c r="F75" s="17">
        <f t="shared" si="1"/>
        <v>0</v>
      </c>
    </row>
    <row r="76" spans="1:6" s="165" customFormat="1" x14ac:dyDescent="0.25">
      <c r="A76" s="164">
        <v>2516122</v>
      </c>
      <c r="B76" s="14" t="str">
        <f>VLOOKUP(A76,MATERIALES!$A$2:$B$106,2,0)</f>
        <v>SECCIONADOR FUSIBLE UNIPOLAR ABIERTO 27 KV, 12 KA, BIL: 150 KV, 100 A</v>
      </c>
      <c r="C76" s="13" t="str">
        <f>VLOOKUP(A76,MATERIALES!$A$2:$C$119,3,0)</f>
        <v>u</v>
      </c>
      <c r="D76" s="13">
        <v>7</v>
      </c>
      <c r="E76" s="17">
        <f>VLOOKUP(A76,MATERIALES!$A$2:$D$118,4,0)</f>
        <v>0</v>
      </c>
      <c r="F76" s="17">
        <f t="shared" si="1"/>
        <v>0</v>
      </c>
    </row>
    <row r="77" spans="1:6" s="165" customFormat="1" x14ac:dyDescent="0.25">
      <c r="A77" s="164">
        <v>2801220</v>
      </c>
      <c r="B77" s="14" t="str">
        <f>VLOOKUP(A77,MATERIALES!$A$2:$B$106,2,0)</f>
        <v>CRUCETA ACERO GALV. UNIVERSAL, PERFIL "L" DE 75 X 75 X 6 MM Y 1200 MM LONG</v>
      </c>
      <c r="C77" s="13" t="str">
        <f>VLOOKUP(A77,MATERIALES!$A$2:$C$119,3,0)</f>
        <v>u</v>
      </c>
      <c r="D77" s="13">
        <v>6</v>
      </c>
      <c r="E77" s="17">
        <f>VLOOKUP(A77,MATERIALES!$A$2:$D$118,4,0)</f>
        <v>0</v>
      </c>
      <c r="F77" s="17">
        <f t="shared" si="1"/>
        <v>0</v>
      </c>
    </row>
    <row r="78" spans="1:6" s="165" customFormat="1" x14ac:dyDescent="0.25">
      <c r="A78" s="164">
        <v>2834007</v>
      </c>
      <c r="B78" s="14" t="str">
        <f>VLOOKUP(A78,MATERIALES!$A$2:$B$106,2,0)</f>
        <v>PIE AMIGO DE ACERO GALVANIZADO, PERFIL "L", 40 X 40 X 6 MM, 700 MM LONG</v>
      </c>
      <c r="C78" s="13" t="str">
        <f>VLOOKUP(A78,MATERIALES!$A$2:$C$119,3,0)</f>
        <v>u</v>
      </c>
      <c r="D78" s="13">
        <v>14</v>
      </c>
      <c r="E78" s="17">
        <f>VLOOKUP(A78,MATERIALES!$A$2:$D$118,4,0)</f>
        <v>0</v>
      </c>
      <c r="F78" s="17">
        <f t="shared" si="1"/>
        <v>0</v>
      </c>
    </row>
    <row r="79" spans="1:6" s="165" customFormat="1" x14ac:dyDescent="0.25">
      <c r="A79" s="164">
        <v>2515561</v>
      </c>
      <c r="B79" s="14" t="str">
        <f>VLOOKUP(A79,MATERIALES!$A$2:$B$106,2,0)</f>
        <v>SECCIONADOR FUSIBLE UNIPOLAR ABIERTO 27 KV, 12 KA, BIL: 150 KV, 100 A, CAMARA ROMPE ARCOS</v>
      </c>
      <c r="C79" s="13" t="str">
        <f>VLOOKUP(A79,MATERIALES!$A$2:$C$119,3,0)</f>
        <v>u</v>
      </c>
      <c r="D79" s="13">
        <v>8</v>
      </c>
      <c r="E79" s="17">
        <f>VLOOKUP(A79,MATERIALES!$A$2:$D$118,4,0)</f>
        <v>0</v>
      </c>
      <c r="F79" s="17">
        <f t="shared" si="1"/>
        <v>0</v>
      </c>
    </row>
    <row r="80" spans="1:6" s="165" customFormat="1" x14ac:dyDescent="0.25">
      <c r="A80" s="164">
        <v>2553163</v>
      </c>
      <c r="B80" s="14" t="str">
        <f>VLOOKUP(A80,MATERIALES!$A$2:$B$106,2,0)</f>
        <v>RECONECTADOR AUTOMATICO TRIFASICO EN VACIO, 27 KV, 150 KV BIL, 630 A</v>
      </c>
      <c r="C80" s="13" t="str">
        <f>VLOOKUP(A80,MATERIALES!$A$2:$C$119,3,0)</f>
        <v>u</v>
      </c>
      <c r="D80" s="13">
        <v>4</v>
      </c>
      <c r="E80" s="17">
        <f>VLOOKUP(A80,MATERIALES!$A$2:$D$118,4,0)</f>
        <v>0</v>
      </c>
      <c r="F80" s="17">
        <f t="shared" si="1"/>
        <v>0</v>
      </c>
    </row>
    <row r="81" spans="1:6" s="165" customFormat="1" x14ac:dyDescent="0.25">
      <c r="A81" s="164">
        <v>2820161</v>
      </c>
      <c r="B81" s="14" t="str">
        <f>VLOOKUP(A81,MATERIALES!$A$2:$B$106,2,0)</f>
        <v>ABRAZADERA DE PLETINA ACERO GALV. 3 PERNOS 50 X 6 MM, MONTAJE TRANSF. MONOFASICO</v>
      </c>
      <c r="C81" s="13" t="str">
        <f>VLOOKUP(A81,MATERIALES!$A$2:$C$119,3,0)</f>
        <v>u</v>
      </c>
      <c r="D81" s="13">
        <v>10</v>
      </c>
      <c r="E81" s="17">
        <f>VLOOKUP(A81,MATERIALES!$A$2:$D$118,4,0)</f>
        <v>0</v>
      </c>
      <c r="F81" s="17">
        <f t="shared" si="1"/>
        <v>0</v>
      </c>
    </row>
    <row r="82" spans="1:6" s="165" customFormat="1" x14ac:dyDescent="0.25">
      <c r="A82" s="164">
        <v>2840301</v>
      </c>
      <c r="B82" s="14" t="str">
        <f>VLOOKUP(A82,MATERIALES!$A$2:$B$106,2,0)</f>
        <v>SOPORTE DE ACERO GALVANIZADO, TIPO REPISA PARA MONTAJE DE TRANSFORMADOR TRIFASICO</v>
      </c>
      <c r="C82" s="13" t="str">
        <f>VLOOKUP(A82,MATERIALES!$A$2:$C$119,3,0)</f>
        <v>u</v>
      </c>
      <c r="D82" s="13">
        <v>5</v>
      </c>
      <c r="E82" s="17">
        <f>VLOOKUP(A82,MATERIALES!$A$2:$D$118,4,0)</f>
        <v>0</v>
      </c>
      <c r="F82" s="17">
        <f t="shared" si="1"/>
        <v>0</v>
      </c>
    </row>
    <row r="83" spans="1:6" s="165" customFormat="1" x14ac:dyDescent="0.25">
      <c r="A83" s="164">
        <v>2371009</v>
      </c>
      <c r="B83" s="14" t="str">
        <f>VLOOKUP(A83,MATERIALES!$A$2:$B$106,2,0)</f>
        <v>GUARDACABO PARA CABLE TENSOR DE 3/8" (9.5 MM) DIAMETRO</v>
      </c>
      <c r="C83" s="13" t="str">
        <f>VLOOKUP(A83,MATERIALES!$A$2:$C$119,3,0)</f>
        <v>u</v>
      </c>
      <c r="D83" s="13">
        <v>17</v>
      </c>
      <c r="E83" s="17">
        <f>VLOOKUP(A83,MATERIALES!$A$2:$D$118,4,0)</f>
        <v>0</v>
      </c>
      <c r="F83" s="17">
        <f t="shared" si="1"/>
        <v>0</v>
      </c>
    </row>
    <row r="84" spans="1:6" s="165" customFormat="1" x14ac:dyDescent="0.25">
      <c r="A84" s="164">
        <v>2852618</v>
      </c>
      <c r="B84" s="14" t="str">
        <f>VLOOKUP(A84,MATERIALES!$A$2:$B$106,2,0)</f>
        <v>VARILLA DE ANCLAJE ACERO 5/8" (16 MM) DIAM. Y 1,80 M. LONG, COMPLETA.</v>
      </c>
      <c r="C84" s="13" t="str">
        <f>VLOOKUP(A84,MATERIALES!$A$2:$C$119,3,0)</f>
        <v>u</v>
      </c>
      <c r="D84" s="13">
        <v>13</v>
      </c>
      <c r="E84" s="17">
        <f>VLOOKUP(A84,MATERIALES!$A$2:$D$118,4,0)</f>
        <v>0</v>
      </c>
      <c r="F84" s="17">
        <f t="shared" si="1"/>
        <v>0</v>
      </c>
    </row>
    <row r="85" spans="1:6" s="165" customFormat="1" x14ac:dyDescent="0.25">
      <c r="A85" s="164">
        <v>7070430</v>
      </c>
      <c r="B85" s="14" t="str">
        <f>VLOOKUP(A85,MATERIALES!$A$2:$B$106,2,0)</f>
        <v>BLOQUE DE HORMIGON PARA ANCLAJE, FORMA TRONCO CONICO DE 40 X 15 X 20 CM</v>
      </c>
      <c r="C85" s="13" t="str">
        <f>VLOOKUP(A85,MATERIALES!$A$2:$C$119,3,0)</f>
        <v>u</v>
      </c>
      <c r="D85" s="13">
        <v>13</v>
      </c>
      <c r="E85" s="17">
        <f>VLOOKUP(A85,MATERIALES!$A$2:$D$118,4,0)</f>
        <v>0</v>
      </c>
      <c r="F85" s="17">
        <f t="shared" si="1"/>
        <v>0</v>
      </c>
    </row>
    <row r="86" spans="1:6" s="165" customFormat="1" x14ac:dyDescent="0.25">
      <c r="A86" s="164">
        <v>2885925</v>
      </c>
      <c r="B86" s="14" t="str">
        <f>VLOOKUP(A86,MATERIALES!$A$2:$B$106,2,0)</f>
        <v>BRAZO DE ACERO GALVANIZADO, TUBULAR, TENSOR FAROL, ESPESOR 3 MM, DIAM 2", 1500 MM</v>
      </c>
      <c r="C86" s="13" t="str">
        <f>VLOOKUP(A86,MATERIALES!$A$2:$C$119,3,0)</f>
        <v>u</v>
      </c>
      <c r="D86" s="13">
        <v>4</v>
      </c>
      <c r="E86" s="17">
        <f>VLOOKUP(A86,MATERIALES!$A$2:$D$118,4,0)</f>
        <v>0</v>
      </c>
      <c r="F86" s="17">
        <f t="shared" si="1"/>
        <v>0</v>
      </c>
    </row>
    <row r="87" spans="1:6" s="165" customFormat="1" x14ac:dyDescent="0.25">
      <c r="A87" s="164">
        <v>2010703</v>
      </c>
      <c r="B87" s="14" t="str">
        <f>VLOOKUP(A87,MATERIALES!$A$2:$B$106,2,0)</f>
        <v>AISLADOR DE PORCELANA TIPO RETENIDA CLASE ANSI 54-3 23 KV</v>
      </c>
      <c r="C87" s="13" t="str">
        <f>VLOOKUP(A87,MATERIALES!$A$2:$C$119,3,0)</f>
        <v>u</v>
      </c>
      <c r="D87" s="13">
        <v>6</v>
      </c>
      <c r="E87" s="17">
        <f>VLOOKUP(A87,MATERIALES!$A$2:$D$118,4,0)</f>
        <v>0</v>
      </c>
      <c r="F87" s="17">
        <f t="shared" si="1"/>
        <v>0</v>
      </c>
    </row>
    <row r="88" spans="1:6" s="165" customFormat="1" x14ac:dyDescent="0.25">
      <c r="A88" s="164">
        <v>3017008</v>
      </c>
      <c r="B88" s="14" t="str">
        <f>VLOOKUP(A88,MATERIALES!$A$2:$B$106,2,0)</f>
        <v>TRANSF. MONOF. CONVENC. 25 KVA, 22.860 GRDY/13.200 - 120/240 V, 1B (MV) 3B (BV), +1/-3X2.5%</v>
      </c>
      <c r="C88" s="13" t="str">
        <f>VLOOKUP(A88,MATERIALES!$A$2:$C$119,3,0)</f>
        <v>u</v>
      </c>
      <c r="D88" s="13">
        <v>1</v>
      </c>
      <c r="E88" s="17">
        <f>VLOOKUP(A88,MATERIALES!$A$2:$D$118,4,0)</f>
        <v>0</v>
      </c>
      <c r="F88" s="17">
        <f t="shared" si="1"/>
        <v>0</v>
      </c>
    </row>
    <row r="89" spans="1:6" s="165" customFormat="1" ht="24" x14ac:dyDescent="0.25">
      <c r="A89" s="164">
        <v>2194839</v>
      </c>
      <c r="B89" s="14" t="str">
        <f>VLOOKUP(A89,MATERIALES!$A$2:$B$106,2,0)</f>
        <v>TERMINAL DE COMPRESION RECTO DE CU-SN, 1 PERFORACION (TIPO OJO DE 1/2"), BARRIL LARGO, CALIBRE 2 AWG, PERNO, TUERCA Y ARANDELAS PLANA Y PRESION</v>
      </c>
      <c r="C89" s="13" t="str">
        <f>VLOOKUP(A89,MATERIALES!$A$2:$C$119,3,0)</f>
        <v>u</v>
      </c>
      <c r="D89" s="13">
        <v>4</v>
      </c>
      <c r="E89" s="17">
        <f>VLOOKUP(A89,MATERIALES!$A$2:$D$118,4,0)</f>
        <v>0</v>
      </c>
      <c r="F89" s="17">
        <f t="shared" si="1"/>
        <v>0</v>
      </c>
    </row>
    <row r="90" spans="1:6" s="165" customFormat="1" x14ac:dyDescent="0.25">
      <c r="A90" s="164">
        <v>1021753</v>
      </c>
      <c r="B90" s="14" t="str">
        <f>VLOOKUP(A90,MATERIALES!$A$2:$B$106,2,0)</f>
        <v>CABLE DE CU, CABLEADO, 2 KV,.TTU, 3/0 AWG, 19 HILOS</v>
      </c>
      <c r="C90" s="13" t="str">
        <f>VLOOKUP(A90,MATERIALES!$A$2:$C$119,3,0)</f>
        <v>m</v>
      </c>
      <c r="D90" s="13">
        <v>6</v>
      </c>
      <c r="E90" s="17">
        <f>VLOOKUP(A90,MATERIALES!$A$2:$D$118,4,0)</f>
        <v>0</v>
      </c>
      <c r="F90" s="17">
        <f t="shared" si="1"/>
        <v>0</v>
      </c>
    </row>
    <row r="91" spans="1:6" s="165" customFormat="1" ht="24" x14ac:dyDescent="0.25">
      <c r="A91" s="164">
        <v>2194843</v>
      </c>
      <c r="B91" s="14" t="str">
        <f>VLOOKUP(A91,MATERIALES!$A$2:$B$106,2,0)</f>
        <v>TERMINAL DE COMPRESION RECTO DE CU-SN, 1 PERFORACION (TIPO OJO DE 1/2"), BARRIL LARGO, CALIBRE 3/0 AWG, PERNO, TUERCA Y ARANDELAS PLANA Y PRESION</v>
      </c>
      <c r="C91" s="13" t="str">
        <f>VLOOKUP(A91,MATERIALES!$A$2:$C$119,3,0)</f>
        <v>u</v>
      </c>
      <c r="D91" s="13">
        <v>4</v>
      </c>
      <c r="E91" s="17">
        <f>VLOOKUP(A91,MATERIALES!$A$2:$D$118,4,0)</f>
        <v>0</v>
      </c>
      <c r="F91" s="17">
        <f t="shared" si="1"/>
        <v>0</v>
      </c>
    </row>
    <row r="92" spans="1:6" s="165" customFormat="1" x14ac:dyDescent="0.25">
      <c r="A92" s="164">
        <v>1021751</v>
      </c>
      <c r="B92" s="14" t="str">
        <f>VLOOKUP(A92,MATERIALES!$A$2:$B$106,2,0)</f>
        <v>CABLE DE CU, CABLEADO, 2 KV, TTU, 1/0 AWG, 19 HILOS</v>
      </c>
      <c r="C92" s="13" t="str">
        <f>VLOOKUP(A92,MATERIALES!$A$2:$C$119,3,0)</f>
        <v>m</v>
      </c>
      <c r="D92" s="13">
        <v>12</v>
      </c>
      <c r="E92" s="17">
        <f>VLOOKUP(A92,MATERIALES!$A$2:$D$118,4,0)</f>
        <v>0</v>
      </c>
      <c r="F92" s="17">
        <f t="shared" si="1"/>
        <v>0</v>
      </c>
    </row>
    <row r="93" spans="1:6" s="165" customFormat="1" ht="24" x14ac:dyDescent="0.25">
      <c r="A93" s="164">
        <v>2194841</v>
      </c>
      <c r="B93" s="14" t="str">
        <f>VLOOKUP(A93,MATERIALES!$A$2:$B$106,2,0)</f>
        <v>TERMINAL DE COMPRESION RECTO DE CU-SN , 1 PERFORACION (TIPO OJO DE 1/2"), BARRIL LARGO, CALIBRE 1/0 AWG, PERNO, TUERCA Y ARANDELAS PLANA Y PRESION</v>
      </c>
      <c r="C93" s="13" t="str">
        <f>VLOOKUP(A93,MATERIALES!$A$2:$C$119,3,0)</f>
        <v>u</v>
      </c>
      <c r="D93" s="13">
        <v>8</v>
      </c>
      <c r="E93" s="17">
        <f>VLOOKUP(A93,MATERIALES!$A$2:$D$118,4,0)</f>
        <v>0</v>
      </c>
      <c r="F93" s="17">
        <f t="shared" si="1"/>
        <v>0</v>
      </c>
    </row>
    <row r="94" spans="1:6" s="165" customFormat="1" x14ac:dyDescent="0.25">
      <c r="A94" s="164">
        <v>2802451</v>
      </c>
      <c r="B94" s="14" t="str">
        <f>VLOOKUP(A94,MATERIALES!$A$2:$B$106,2,0)</f>
        <v>CRUCETA ACERO GALV. PERFIL "C" DE 100 X 50 X 6 MM Y 2400 MM LONG</v>
      </c>
      <c r="C94" s="13" t="str">
        <f>VLOOKUP(A94,MATERIALES!$A$2:$C$119,3,0)</f>
        <v>u</v>
      </c>
      <c r="D94" s="13">
        <v>2</v>
      </c>
      <c r="E94" s="17">
        <f>VLOOKUP(A94,MATERIALES!$A$2:$D$118,4,0)</f>
        <v>0</v>
      </c>
      <c r="F94" s="17">
        <f t="shared" si="1"/>
        <v>0</v>
      </c>
    </row>
    <row r="95" spans="1:6" s="165" customFormat="1" x14ac:dyDescent="0.25">
      <c r="A95" s="164">
        <v>2980694</v>
      </c>
      <c r="B95" s="14" t="str">
        <f>VLOOKUP(A95,MATERIALES!$A$2:$B$106,2,0)</f>
        <v>PERNO ROSCA CORRIDA, ACERO GALV, 4 TUERCAS Y 4 ARANDELAS PLANAS Y 4 PRESION, 16 X 400 MM</v>
      </c>
      <c r="C95" s="13" t="str">
        <f>VLOOKUP(A95,MATERIALES!$A$2:$C$119,3,0)</f>
        <v>u</v>
      </c>
      <c r="D95" s="13">
        <v>4</v>
      </c>
      <c r="E95" s="17">
        <f>VLOOKUP(A95,MATERIALES!$A$2:$D$118,4,0)</f>
        <v>0</v>
      </c>
      <c r="F95" s="17">
        <f t="shared" si="1"/>
        <v>0</v>
      </c>
    </row>
    <row r="96" spans="1:6" s="165" customFormat="1" x14ac:dyDescent="0.25">
      <c r="A96" s="164">
        <v>1013142</v>
      </c>
      <c r="B96" s="14" t="str">
        <f>VLOOKUP(A96,MATERIALES!$A$2:$B$106,2,0)</f>
        <v>CONDUCTOR DE ALUMINIO DESNUDO, CABLEADO, AAC, 2/0 AWG, 7 HILOS</v>
      </c>
      <c r="C96" s="13" t="str">
        <f>VLOOKUP(A96,MATERIALES!$A$2:$C$119,3,0)</f>
        <v>m</v>
      </c>
      <c r="D96" s="13">
        <v>4115</v>
      </c>
      <c r="E96" s="17">
        <f>VLOOKUP(A96,MATERIALES!$A$2:$D$118,4,0)</f>
        <v>0</v>
      </c>
      <c r="F96" s="17">
        <f t="shared" si="1"/>
        <v>0</v>
      </c>
    </row>
    <row r="97" spans="1:6" s="165" customFormat="1" x14ac:dyDescent="0.25">
      <c r="A97" s="164">
        <v>1013144</v>
      </c>
      <c r="B97" s="14" t="str">
        <f>VLOOKUP(A97,MATERIALES!$A$2:$B$106,2,0)</f>
        <v>CONDUCTOR DE ALUMINIO DESNUDO, CABLEADO, AAC, 4/0 AWG, 7 HILOS</v>
      </c>
      <c r="C97" s="13" t="str">
        <f>VLOOKUP(A97,MATERIALES!$A$2:$C$119,3,0)</f>
        <v>m</v>
      </c>
      <c r="D97" s="13">
        <v>2565</v>
      </c>
      <c r="E97" s="17">
        <f>VLOOKUP(A97,MATERIALES!$A$2:$D$118,4,0)</f>
        <v>0</v>
      </c>
      <c r="F97" s="17">
        <f t="shared" si="1"/>
        <v>0</v>
      </c>
    </row>
    <row r="98" spans="1:6" s="165" customFormat="1" x14ac:dyDescent="0.25">
      <c r="A98" s="164">
        <v>1102237</v>
      </c>
      <c r="B98" s="14" t="str">
        <f>VLOOKUP(A98,MATERIALES!$A$2:$B$106,2,0)</f>
        <v>CABLE MULTIPLEX ALUMINIO AAC 2 X 4 AWG PE 600 V AISLADOS DUPLEX</v>
      </c>
      <c r="C98" s="13" t="str">
        <f>VLOOKUP(A98,MATERIALES!$A$2:$C$119,3,0)</f>
        <v>m</v>
      </c>
      <c r="D98" s="13">
        <v>214</v>
      </c>
      <c r="E98" s="17">
        <f>VLOOKUP(A98,MATERIALES!$A$2:$D$118,4,0)</f>
        <v>0</v>
      </c>
      <c r="F98" s="17">
        <f t="shared" si="1"/>
        <v>0</v>
      </c>
    </row>
    <row r="99" spans="1:6" s="165" customFormat="1" x14ac:dyDescent="0.25">
      <c r="A99" s="164">
        <v>1021733</v>
      </c>
      <c r="B99" s="14" t="str">
        <f>VLOOKUP(A99,MATERIALES!$A$2:$B$106,2,0)</f>
        <v>CABLE DE CU, CABLEADO, 2 KV, TTU, 8 AWG, 7 HILOS</v>
      </c>
      <c r="C99" s="13" t="str">
        <f>VLOOKUP(A99,MATERIALES!$A$2:$C$119,3,0)</f>
        <v>m</v>
      </c>
      <c r="D99" s="13">
        <v>480.5</v>
      </c>
      <c r="E99" s="17">
        <f>VLOOKUP(A99,MATERIALES!$A$2:$D$118,4,0)</f>
        <v>0</v>
      </c>
      <c r="F99" s="17">
        <f t="shared" si="1"/>
        <v>0</v>
      </c>
    </row>
    <row r="100" spans="1:6" s="165" customFormat="1" x14ac:dyDescent="0.25">
      <c r="A100" s="164">
        <v>1011139</v>
      </c>
      <c r="B100" s="14" t="str">
        <f>VLOOKUP(A100,MATERIALES!$A$2:$B$106,2,0)</f>
        <v>CONDUCTOR DE COBRE DESNUDO, CABLEADO, SUAVE, 2 AWG, 7 HILOS</v>
      </c>
      <c r="C100" s="13" t="str">
        <f>VLOOKUP(A100,MATERIALES!$A$2:$C$119,3,0)</f>
        <v>m</v>
      </c>
      <c r="D100" s="13">
        <v>412</v>
      </c>
      <c r="E100" s="17">
        <f>VLOOKUP(A100,MATERIALES!$A$2:$D$118,4,0)</f>
        <v>0</v>
      </c>
      <c r="F100" s="17">
        <f t="shared" si="1"/>
        <v>0</v>
      </c>
    </row>
    <row r="101" spans="1:6" s="165" customFormat="1" x14ac:dyDescent="0.25">
      <c r="A101" s="164">
        <v>2422012</v>
      </c>
      <c r="B101" s="14" t="str">
        <f>VLOOKUP(A101,MATERIALES!$A$2:$B$106,2,0)</f>
        <v>POSTE DE HORMIGON ARMADO, CIRCULAR, CRH 2 000 KG, 12 M</v>
      </c>
      <c r="C101" s="13" t="str">
        <f>VLOOKUP(A101,MATERIALES!$A$2:$C$119,3,0)</f>
        <v>u</v>
      </c>
      <c r="D101" s="13">
        <v>3</v>
      </c>
      <c r="E101" s="17">
        <f>VLOOKUP(A101,MATERIALES!$A$2:$D$118,4,0)</f>
        <v>0</v>
      </c>
      <c r="F101" s="17">
        <f t="shared" si="1"/>
        <v>0</v>
      </c>
    </row>
    <row r="102" spans="1:6" s="165" customFormat="1" x14ac:dyDescent="0.25">
      <c r="A102" s="164">
        <v>2420512</v>
      </c>
      <c r="B102" s="14" t="str">
        <f>VLOOKUP(A102,MATERIALES!$A$2:$B$106,2,0)</f>
        <v>POSTE CIRCULAR DE HORMIGON ARMADO DE 500 KG, LONGITUD 12.0 M, AZUL</v>
      </c>
      <c r="C102" s="13" t="str">
        <f>VLOOKUP(A102,MATERIALES!$A$2:$C$119,3,0)</f>
        <v>u</v>
      </c>
      <c r="D102" s="13">
        <v>10</v>
      </c>
      <c r="E102" s="17">
        <f>VLOOKUP(A102,MATERIALES!$A$2:$D$118,4,0)</f>
        <v>0</v>
      </c>
      <c r="F102" s="17">
        <f t="shared" si="1"/>
        <v>0</v>
      </c>
    </row>
    <row r="103" spans="1:6" s="165" customFormat="1" x14ac:dyDescent="0.25">
      <c r="A103" s="164">
        <v>3106018</v>
      </c>
      <c r="B103" s="14" t="str">
        <f>VLOOKUP(A103,MATERIALES!$A$2:$B$106,2,0)</f>
        <v>TRANSF. TRIFAS. CONVENC. 75 KVA, 22860 - 220/127 V, DYN5, 3B (MV), 4B (BV), +1/-3X2.5%</v>
      </c>
      <c r="C103" s="13" t="str">
        <f>VLOOKUP(A103,MATERIALES!$A$2:$C$119,3,0)</f>
        <v>u</v>
      </c>
      <c r="D103" s="13">
        <v>1</v>
      </c>
      <c r="E103" s="17">
        <f>VLOOKUP(A103,MATERIALES!$A$2:$D$118,4,0)</f>
        <v>0</v>
      </c>
      <c r="F103" s="17">
        <f t="shared" si="1"/>
        <v>0</v>
      </c>
    </row>
    <row r="104" spans="1:6" s="165" customFormat="1" x14ac:dyDescent="0.25">
      <c r="A104" s="164">
        <v>3106023</v>
      </c>
      <c r="B104" s="14" t="str">
        <f>VLOOKUP(A104,MATERIALES!$A$2:$B$106,2,0)</f>
        <v>TRANSF. TRIFAS. CONVENC. 112.5 KVA, 22860 - 220/127 V, DYN5, 3B (MV), 4B (BV), +1/-3X2.5%</v>
      </c>
      <c r="C104" s="13" t="str">
        <f>VLOOKUP(A104,MATERIALES!$A$2:$C$119,3,0)</f>
        <v>u</v>
      </c>
      <c r="D104" s="13">
        <v>1</v>
      </c>
      <c r="E104" s="17">
        <f>VLOOKUP(A104,MATERIALES!$A$2:$D$118,4,0)</f>
        <v>0</v>
      </c>
      <c r="F104" s="17">
        <f t="shared" si="1"/>
        <v>0</v>
      </c>
    </row>
    <row r="105" spans="1:6" s="165" customFormat="1" x14ac:dyDescent="0.25">
      <c r="A105" s="164">
        <v>3621287</v>
      </c>
      <c r="B105" s="14" t="str">
        <f>VLOOKUP(A105,MATERIALES!$A$2:$B$106,2,0)</f>
        <v>CONECTOR TIPO T, 24 kV, 630 A, PARA CABLE AISLADO DE MV 500 MCM, NA 100%</v>
      </c>
      <c r="C105" s="13" t="str">
        <f>VLOOKUP(A105,MATERIALES!$A$2:$C$119,3,0)</f>
        <v>u</v>
      </c>
      <c r="D105" s="13">
        <v>6</v>
      </c>
      <c r="E105" s="17">
        <f>VLOOKUP(A105,MATERIALES!$A$2:$D$118,4,0)</f>
        <v>0</v>
      </c>
      <c r="F105" s="17">
        <f t="shared" si="1"/>
        <v>0</v>
      </c>
    </row>
    <row r="106" spans="1:6" s="165" customFormat="1" x14ac:dyDescent="0.25">
      <c r="A106" s="164">
        <v>3626038</v>
      </c>
      <c r="B106" s="14" t="str">
        <f>VLOOKUP(A106,MATERIALES!$A$2:$B$106,2,0)</f>
        <v>PARARRAYOS (ELBOW ARRESTER) TIPO CODO, 18 kV, MCOV 15.3 KV, CLASE 25 Kv</v>
      </c>
      <c r="C106" s="13" t="str">
        <f>VLOOKUP(A106,MATERIALES!$A$2:$C$119,3,0)</f>
        <v>u</v>
      </c>
      <c r="D106" s="13">
        <v>6</v>
      </c>
      <c r="E106" s="17">
        <f>VLOOKUP(A106,MATERIALES!$A$2:$D$118,4,0)</f>
        <v>0</v>
      </c>
      <c r="F106" s="17">
        <f t="shared" si="1"/>
        <v>0</v>
      </c>
    </row>
    <row r="107" spans="1:6" x14ac:dyDescent="0.25">
      <c r="E107" s="167" t="s">
        <v>176</v>
      </c>
      <c r="F107" s="168">
        <f>SUM(F2:F106)</f>
        <v>0</v>
      </c>
    </row>
  </sheetData>
  <sheetProtection algorithmName="SHA-512" hashValue="yu4ZXYXRdDabeSOfRcFfWs880To9p3gABP03iZR89gHAURYZRA4/A1CObnIteSUTs8t6ihEn1Z4D89YF58wPpA==" saltValue="vr/ajcqglefgA3XM3QGgGA==" spinCount="100000" sheet="1" objects="1" scenarios="1"/>
  <conditionalFormatting sqref="A2:A106">
    <cfRule type="duplicateValues" dxfId="3" priority="10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view="pageBreakPreview" zoomScaleNormal="90" zoomScaleSheetLayoutView="100" workbookViewId="0">
      <selection activeCell="E34" sqref="E34"/>
    </sheetView>
  </sheetViews>
  <sheetFormatPr baseColWidth="10" defaultColWidth="11.42578125" defaultRowHeight="15" x14ac:dyDescent="0.25"/>
  <cols>
    <col min="1" max="1" width="17" bestFit="1" customWidth="1"/>
    <col min="2" max="2" width="72.85546875" customWidth="1"/>
    <col min="3" max="3" width="11.85546875" style="18" bestFit="1" customWidth="1"/>
    <col min="4" max="5" width="11.85546875" customWidth="1"/>
    <col min="6" max="6" width="9.5703125" bestFit="1" customWidth="1"/>
  </cols>
  <sheetData>
    <row r="1" spans="1:6" x14ac:dyDescent="0.25">
      <c r="A1" s="12" t="s">
        <v>174</v>
      </c>
      <c r="B1" s="12" t="s">
        <v>172</v>
      </c>
      <c r="C1" s="12" t="s">
        <v>3</v>
      </c>
      <c r="D1" s="12" t="s">
        <v>21</v>
      </c>
      <c r="E1" s="12" t="s">
        <v>129</v>
      </c>
      <c r="F1" s="12" t="s">
        <v>176</v>
      </c>
    </row>
    <row r="2" spans="1:6" x14ac:dyDescent="0.25">
      <c r="A2" s="16">
        <v>1021733</v>
      </c>
      <c r="B2" s="14" t="str">
        <f>VLOOKUP(A2,MATERIALES!$A$2:$B$118,2,0)</f>
        <v>CABLE DE CU, CABLEADO, 2 KV, TTU, 8 AWG, 7 HILOS</v>
      </c>
      <c r="C2" s="13" t="str">
        <f>VLOOKUP(A2,MATERIALES!$A$2:$C$118,3,0)</f>
        <v>m</v>
      </c>
      <c r="D2" s="13">
        <v>54</v>
      </c>
      <c r="E2" s="17">
        <f>VLOOKUP(A2,MATERIALES!$A$2:$D$118,4,0)</f>
        <v>0</v>
      </c>
      <c r="F2" s="17">
        <f t="shared" ref="F2:F17" si="0">D2*E2</f>
        <v>0</v>
      </c>
    </row>
    <row r="3" spans="1:6" x14ac:dyDescent="0.25">
      <c r="A3" s="16">
        <v>2060104</v>
      </c>
      <c r="B3" s="14" t="str">
        <f>VLOOKUP(A3,MATERIALES!$A$2:$B$118,2,0)</f>
        <v>CONECTOR RANURA PARALELA ALEACION COBRE, NO. 6 - 4/0 AWG, AJUSTE MECANICO, 1 PERNO CENTRAL</v>
      </c>
      <c r="C3" s="13" t="str">
        <f>VLOOKUP(A3,MATERIALES!$A$2:$C$118,3,0)</f>
        <v>u</v>
      </c>
      <c r="D3" s="13">
        <v>27</v>
      </c>
      <c r="E3" s="17">
        <f>VLOOKUP(A3,MATERIALES!$A$2:$D$118,4,0)</f>
        <v>0</v>
      </c>
      <c r="F3" s="17">
        <f t="shared" si="0"/>
        <v>0</v>
      </c>
    </row>
    <row r="4" spans="1:6" x14ac:dyDescent="0.25">
      <c r="A4" s="16">
        <v>7360116</v>
      </c>
      <c r="B4" s="14" t="str">
        <f>VLOOKUP(A4,MATERIALES!$A$2:$B$118,2,0)</f>
        <v>ALAMBRE GALVANIZADO NO. 16 BWG</v>
      </c>
      <c r="C4" s="13" t="str">
        <f>VLOOKUP(A4,MATERIALES!$A$2:$C$118,3,0)</f>
        <v>Kg</v>
      </c>
      <c r="D4" s="13">
        <v>0.9</v>
      </c>
      <c r="E4" s="17">
        <f>VLOOKUP(A4,MATERIALES!$A$2:$D$118,4,0)</f>
        <v>0</v>
      </c>
      <c r="F4" s="17">
        <f t="shared" si="0"/>
        <v>0</v>
      </c>
    </row>
    <row r="5" spans="1:6" x14ac:dyDescent="0.25">
      <c r="A5" s="16">
        <v>7361506</v>
      </c>
      <c r="B5" s="14" t="str">
        <f>VLOOKUP(A5,MATERIALES!$A$2:$B$118,2,0)</f>
        <v>CLAVOS DE ACERO PARA MADERA 2"</v>
      </c>
      <c r="C5" s="13" t="str">
        <f>VLOOKUP(A5,MATERIALES!$A$2:$C$118,3,0)</f>
        <v>kg</v>
      </c>
      <c r="D5" s="13">
        <v>27</v>
      </c>
      <c r="E5" s="17">
        <f>VLOOKUP(A5,MATERIALES!$A$2:$D$118,4,0)</f>
        <v>0</v>
      </c>
      <c r="F5" s="17">
        <f t="shared" si="0"/>
        <v>0</v>
      </c>
    </row>
    <row r="6" spans="1:6" x14ac:dyDescent="0.25">
      <c r="A6" s="16">
        <v>7568208</v>
      </c>
      <c r="B6" s="14" t="str">
        <f>VLOOKUP(A6,MATERIALES!$A$2:$B$118,2,0)</f>
        <v>TACO NYLON, DIAMETRO 8 MM F 8</v>
      </c>
      <c r="C6" s="13" t="str">
        <f>VLOOKUP(A6,MATERIALES!$A$2:$C$118,3,0)</f>
        <v>u</v>
      </c>
      <c r="D6" s="13">
        <v>36</v>
      </c>
      <c r="E6" s="17">
        <f>VLOOKUP(A6,MATERIALES!$A$2:$D$118,4,0)</f>
        <v>0</v>
      </c>
      <c r="F6" s="17">
        <f t="shared" si="0"/>
        <v>0</v>
      </c>
    </row>
    <row r="7" spans="1:6" x14ac:dyDescent="0.25">
      <c r="A7" s="16">
        <v>2992810</v>
      </c>
      <c r="B7" s="14" t="str">
        <f>VLOOKUP(A7,MATERIALES!$A$2:$B$118,2,0)</f>
        <v>TORNILLO COLA DE PATO DE 8 MM X 1"</v>
      </c>
      <c r="C7" s="13" t="str">
        <f>VLOOKUP(A7,MATERIALES!$A$2:$C$118,3,0)</f>
        <v>u</v>
      </c>
      <c r="D7" s="13">
        <v>36</v>
      </c>
      <c r="E7" s="17">
        <f>VLOOKUP(A7,MATERIALES!$A$2:$D$118,4,0)</f>
        <v>0</v>
      </c>
      <c r="F7" s="17">
        <f t="shared" si="0"/>
        <v>0</v>
      </c>
    </row>
    <row r="8" spans="1:6" x14ac:dyDescent="0.25">
      <c r="A8" s="16">
        <v>2361004</v>
      </c>
      <c r="B8" s="14" t="str">
        <f>VLOOKUP(A8,MATERIALES!$A$2:$B$118,2,0)</f>
        <v>PINZA TERMOPLÁSTICA PARA ACOMETIDA, MULTICONDUCTOR DE 4-25 MM2</v>
      </c>
      <c r="C8" s="13" t="str">
        <f>VLOOKUP(A8,MATERIALES!$A$2:$C$118,3,0)</f>
        <v>u</v>
      </c>
      <c r="D8" s="13">
        <v>18</v>
      </c>
      <c r="E8" s="17">
        <f>VLOOKUP(A8,MATERIALES!$A$2:$D$118,4,0)</f>
        <v>0</v>
      </c>
      <c r="F8" s="17">
        <f t="shared" si="0"/>
        <v>0</v>
      </c>
    </row>
    <row r="9" spans="1:6" x14ac:dyDescent="0.25">
      <c r="A9" s="16">
        <v>2860106</v>
      </c>
      <c r="B9" s="14" t="str">
        <f>VLOOKUP(A9,MATERIALES!$A$2:$B$118,2,0)</f>
        <v>ABRAZADERA METALICA GALVANIZADA TIPO GANCHO DE 16 MM (5/8") DIAM</v>
      </c>
      <c r="C9" s="13" t="str">
        <f>VLOOKUP(A9,MATERIALES!$A$2:$C$118,3,0)</f>
        <v>u</v>
      </c>
      <c r="D9" s="13">
        <v>27</v>
      </c>
      <c r="E9" s="17">
        <f>VLOOKUP(A9,MATERIALES!$A$2:$D$118,4,0)</f>
        <v>0</v>
      </c>
      <c r="F9" s="17">
        <f t="shared" si="0"/>
        <v>0</v>
      </c>
    </row>
    <row r="10" spans="1:6" x14ac:dyDescent="0.25">
      <c r="A10" s="16">
        <v>11751218</v>
      </c>
      <c r="B10" s="14" t="str">
        <f>VLOOKUP(A10,MATERIALES!$A$2:$B$118,2,0)</f>
        <v>CINTA ELECTRICA VINILO PVC 19 MM ANCHO, 20.1 M.DE LONGITUD.</v>
      </c>
      <c r="C10" s="13" t="str">
        <f>VLOOKUP(A10,MATERIALES!$A$2:$C$118,3,0)</f>
        <v>u</v>
      </c>
      <c r="D10" s="13">
        <v>0.9</v>
      </c>
      <c r="E10" s="17">
        <f>VLOOKUP(A10,MATERIALES!$A$2:$D$118,4,0)</f>
        <v>0</v>
      </c>
      <c r="F10" s="17">
        <f t="shared" si="0"/>
        <v>0</v>
      </c>
    </row>
    <row r="11" spans="1:6" x14ac:dyDescent="0.25">
      <c r="A11" s="16">
        <v>4353913</v>
      </c>
      <c r="B11" s="14" t="str">
        <f>VLOOKUP(A11,MATERIALES!$A$2:$B$118,2,0)</f>
        <v>SELLO DE SEGURIDAD DE POLICARBONATO COLOR GRIS</v>
      </c>
      <c r="C11" s="13" t="str">
        <f>VLOOKUP(A11,MATERIALES!$A$2:$C$118,3,0)</f>
        <v>u</v>
      </c>
      <c r="D11" s="13">
        <v>27</v>
      </c>
      <c r="E11" s="17">
        <f>VLOOKUP(A11,MATERIALES!$A$2:$D$118,4,0)</f>
        <v>0</v>
      </c>
      <c r="F11" s="17">
        <f t="shared" si="0"/>
        <v>0</v>
      </c>
    </row>
    <row r="12" spans="1:6" x14ac:dyDescent="0.25">
      <c r="A12" s="16">
        <v>4751035</v>
      </c>
      <c r="B12" s="14" t="str">
        <f>VLOOKUP(A12,MATERIALES!$A$2:$B$118,2,0)</f>
        <v>PRECINTO PLÁSTICO, 7 X 350 MM</v>
      </c>
      <c r="C12" s="13" t="str">
        <f>VLOOKUP(A12,MATERIALES!$A$2:$C$118,3,0)</f>
        <v>u</v>
      </c>
      <c r="D12" s="13">
        <v>45</v>
      </c>
      <c r="E12" s="17">
        <f>VLOOKUP(A12,MATERIALES!$A$2:$D$118,4,0)</f>
        <v>0</v>
      </c>
      <c r="F12" s="17">
        <f t="shared" si="0"/>
        <v>0</v>
      </c>
    </row>
    <row r="13" spans="1:6" ht="24" x14ac:dyDescent="0.25">
      <c r="A13" s="16">
        <v>2862122</v>
      </c>
      <c r="B13" s="14" t="str">
        <f>VLOOKUP(A13,MATERIALES!$A$2:$B$118,2,0)</f>
        <v>CAJA DE DISTRIBUCION DE ACERO, BIFASICA, 600 V, 2 FASES Y 1 NEUTRO,HERMETICO, CON TAPA DE SEGURIDAD.</v>
      </c>
      <c r="C13" s="13" t="str">
        <f>VLOOKUP(A13,MATERIALES!$A$2:$C$118,3,0)</f>
        <v>u</v>
      </c>
      <c r="D13" s="13">
        <v>1</v>
      </c>
      <c r="E13" s="17">
        <f>VLOOKUP(A13,MATERIALES!$A$2:$D$118,4,0)</f>
        <v>0</v>
      </c>
      <c r="F13" s="17">
        <f t="shared" si="0"/>
        <v>0</v>
      </c>
    </row>
    <row r="14" spans="1:6" ht="34.9" customHeight="1" x14ac:dyDescent="0.25">
      <c r="A14" s="16">
        <v>1104335</v>
      </c>
      <c r="B14" s="14" t="str">
        <f>VLOOKUP(A14,MATERIALES!$A$2:$B$118,2,0)</f>
        <v>CABLE ANTIHURTO DE ALEACION AA-8000, TIPO SEU 2 X 6 AWG + 1 X 6 AWG, AISLAMIENTO XLPE PARA LAS FASES 7 HILOS, HILOS PARA EL NEUTRO (8 HILOS), CINTA TERMICA (POLIESTER - FIBRA DE VIDRIO), CHAQUETA PVC, 600 V, 90°C.</v>
      </c>
      <c r="C14" s="13" t="str">
        <f>VLOOKUP(A14,MATERIALES!$A$2:$C$118,3,0)</f>
        <v>m</v>
      </c>
      <c r="D14" s="13">
        <v>180</v>
      </c>
      <c r="E14" s="17">
        <f>VLOOKUP(A14,MATERIALES!$A$2:$D$118,4,0)</f>
        <v>0</v>
      </c>
      <c r="F14" s="17">
        <f t="shared" si="0"/>
        <v>0</v>
      </c>
    </row>
    <row r="15" spans="1:6" x14ac:dyDescent="0.25">
      <c r="A15" s="16">
        <v>2351618</v>
      </c>
      <c r="B15" s="14" t="str">
        <f>VLOOKUP(A15,MATERIALES!$A$2:$B$118,2,0)</f>
        <v>VARILLA PUESTA A TIERRA DE 16 MM DIAM Y 1.80 M LONG</v>
      </c>
      <c r="C15" s="13" t="str">
        <f>VLOOKUP(A15,MATERIALES!$A$2:$C$118,3,0)</f>
        <v>u</v>
      </c>
      <c r="D15" s="13">
        <v>2</v>
      </c>
      <c r="E15" s="17">
        <f>VLOOKUP(A15,MATERIALES!$A$2:$D$118,4,0)</f>
        <v>0</v>
      </c>
      <c r="F15" s="17">
        <f t="shared" si="0"/>
        <v>0</v>
      </c>
    </row>
    <row r="16" spans="1:6" x14ac:dyDescent="0.25">
      <c r="A16" s="16">
        <v>1011135</v>
      </c>
      <c r="B16" s="14" t="str">
        <f>VLOOKUP(A16,MATERIALES!$A$2:$B$118,2,0)</f>
        <v>CONDUCTOR DE COBRE DESNUDO, CABLEADO, SUAVE, 6 AWG, 7 HILOS</v>
      </c>
      <c r="C16" s="13" t="str">
        <f>VLOOKUP(A16,MATERIALES!$A$2:$C$118,3,0)</f>
        <v>m</v>
      </c>
      <c r="D16" s="13">
        <v>4</v>
      </c>
      <c r="E16" s="17">
        <f>VLOOKUP(A16,MATERIALES!$A$2:$D$118,4,0)</f>
        <v>0</v>
      </c>
      <c r="F16" s="17">
        <f t="shared" si="0"/>
        <v>0</v>
      </c>
    </row>
    <row r="17" spans="1:6" x14ac:dyDescent="0.25">
      <c r="A17" s="16">
        <v>2351655</v>
      </c>
      <c r="B17" s="14" t="str">
        <f>VLOOKUP(A17,MATERIALES!$A$2:$B$118,2,0)</f>
        <v>CONECTOR TIPO GOLPE PARA CABLE 6 AWG A VARILLA 5/8"</v>
      </c>
      <c r="C17" s="13" t="str">
        <f>VLOOKUP(A17,MATERIALES!$A$2:$C$118,3,0)</f>
        <v>u</v>
      </c>
      <c r="D17" s="13">
        <v>2</v>
      </c>
      <c r="E17" s="17">
        <f>VLOOKUP(A17,MATERIALES!$A$2:$D$118,4,0)</f>
        <v>0</v>
      </c>
      <c r="F17" s="17">
        <f t="shared" si="0"/>
        <v>0</v>
      </c>
    </row>
    <row r="18" spans="1:6" x14ac:dyDescent="0.25">
      <c r="E18" s="36" t="s">
        <v>22</v>
      </c>
      <c r="F18" s="37">
        <f>SUM(F2:F17)</f>
        <v>0</v>
      </c>
    </row>
  </sheetData>
  <sheetProtection algorithmName="SHA-512" hashValue="1QfjLsg1GDvYJaONE0aSWOt+jeBcgW3Zd7A6llmwxaS6uiZtNYi0Y85lBJYqEN0wE1p/D5hmQCWpafTaQgTQRg==" saltValue="hEFETzSfdhvvvtEMkkKreA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I119"/>
  <sheetViews>
    <sheetView view="pageBreakPreview" zoomScaleNormal="90" zoomScaleSheetLayoutView="100" workbookViewId="0">
      <selection activeCell="H20" sqref="H20"/>
    </sheetView>
  </sheetViews>
  <sheetFormatPr baseColWidth="10" defaultColWidth="11.42578125" defaultRowHeight="12" x14ac:dyDescent="0.25"/>
  <cols>
    <col min="1" max="1" width="17" style="161" bestFit="1" customWidth="1"/>
    <col min="2" max="2" width="72.85546875" style="162" customWidth="1"/>
    <col min="3" max="3" width="11.85546875" style="161" bestFit="1" customWidth="1"/>
    <col min="4" max="4" width="12.5703125" style="156" customWidth="1"/>
    <col min="5" max="5" width="14.140625" style="156" customWidth="1"/>
    <col min="6" max="6" width="11.85546875" style="161" customWidth="1"/>
    <col min="7" max="16384" width="11.42578125" style="161"/>
  </cols>
  <sheetData>
    <row r="1" spans="1:9" x14ac:dyDescent="0.25">
      <c r="A1" s="12" t="s">
        <v>174</v>
      </c>
      <c r="B1" s="12" t="s">
        <v>172</v>
      </c>
      <c r="C1" s="12" t="s">
        <v>3</v>
      </c>
      <c r="D1" s="155" t="s">
        <v>129</v>
      </c>
      <c r="E1" s="155" t="s">
        <v>524</v>
      </c>
      <c r="F1" s="170"/>
    </row>
    <row r="2" spans="1:9" x14ac:dyDescent="0.25">
      <c r="A2" s="16">
        <v>1402575</v>
      </c>
      <c r="B2" s="14" t="s">
        <v>607</v>
      </c>
      <c r="C2" s="13" t="s">
        <v>8</v>
      </c>
      <c r="D2" s="21"/>
      <c r="E2" s="169"/>
      <c r="G2" s="171"/>
      <c r="H2" s="171"/>
      <c r="I2" s="171"/>
    </row>
    <row r="3" spans="1:9" x14ac:dyDescent="0.25">
      <c r="A3" s="16">
        <v>11782613</v>
      </c>
      <c r="B3" s="14" t="s">
        <v>608</v>
      </c>
      <c r="C3" s="13" t="s">
        <v>13</v>
      </c>
      <c r="D3" s="21"/>
      <c r="E3" s="169"/>
      <c r="G3" s="171"/>
      <c r="H3" s="171"/>
      <c r="I3" s="171"/>
    </row>
    <row r="4" spans="1:9" x14ac:dyDescent="0.25">
      <c r="A4" s="16">
        <v>11751218</v>
      </c>
      <c r="B4" s="14" t="s">
        <v>271</v>
      </c>
      <c r="C4" s="13" t="s">
        <v>13</v>
      </c>
      <c r="D4" s="21"/>
      <c r="E4" s="169"/>
      <c r="G4" s="171"/>
      <c r="H4" s="171"/>
      <c r="I4" s="171"/>
    </row>
    <row r="5" spans="1:9" x14ac:dyDescent="0.25">
      <c r="A5" s="16">
        <v>11752019</v>
      </c>
      <c r="B5" s="14" t="s">
        <v>609</v>
      </c>
      <c r="C5" s="13" t="s">
        <v>13</v>
      </c>
      <c r="D5" s="21"/>
      <c r="E5" s="169"/>
      <c r="G5" s="171"/>
      <c r="H5" s="171"/>
      <c r="I5" s="171"/>
    </row>
    <row r="6" spans="1:9" x14ac:dyDescent="0.25">
      <c r="A6" s="16">
        <v>11752319</v>
      </c>
      <c r="B6" s="14" t="s">
        <v>270</v>
      </c>
      <c r="C6" s="13" t="s">
        <v>13</v>
      </c>
      <c r="D6" s="21"/>
      <c r="E6" s="169"/>
      <c r="G6" s="171"/>
      <c r="H6" s="171"/>
      <c r="I6" s="171"/>
    </row>
    <row r="7" spans="1:9" ht="24" x14ac:dyDescent="0.25">
      <c r="A7" s="16">
        <v>1103641</v>
      </c>
      <c r="B7" s="14" t="s">
        <v>610</v>
      </c>
      <c r="C7" s="13" t="s">
        <v>8</v>
      </c>
      <c r="D7" s="21"/>
      <c r="E7" s="169"/>
      <c r="G7" s="171"/>
      <c r="H7" s="171"/>
      <c r="I7" s="171"/>
    </row>
    <row r="8" spans="1:9" ht="24" x14ac:dyDescent="0.25">
      <c r="A8" s="16">
        <v>1103743</v>
      </c>
      <c r="B8" s="14" t="s">
        <v>284</v>
      </c>
      <c r="C8" s="13" t="s">
        <v>8</v>
      </c>
      <c r="D8" s="21"/>
      <c r="E8" s="169"/>
      <c r="G8" s="171"/>
      <c r="H8" s="171"/>
      <c r="I8" s="171"/>
    </row>
    <row r="9" spans="1:9" x14ac:dyDescent="0.25">
      <c r="A9" s="16">
        <v>4750935</v>
      </c>
      <c r="B9" s="14" t="s">
        <v>275</v>
      </c>
      <c r="C9" s="13" t="s">
        <v>13</v>
      </c>
      <c r="D9" s="21"/>
      <c r="E9" s="169"/>
      <c r="G9" s="171"/>
      <c r="H9" s="171"/>
      <c r="I9" s="171"/>
    </row>
    <row r="10" spans="1:9" ht="24" x14ac:dyDescent="0.25">
      <c r="A10" s="16">
        <v>2056207</v>
      </c>
      <c r="B10" s="14" t="s">
        <v>286</v>
      </c>
      <c r="C10" s="13" t="s">
        <v>13</v>
      </c>
      <c r="D10" s="21"/>
      <c r="E10" s="169"/>
      <c r="G10" s="171"/>
      <c r="H10" s="171"/>
      <c r="I10" s="171"/>
    </row>
    <row r="11" spans="1:9" ht="24" x14ac:dyDescent="0.25">
      <c r="A11" s="16">
        <v>2862222</v>
      </c>
      <c r="B11" s="14" t="s">
        <v>287</v>
      </c>
      <c r="C11" s="13" t="s">
        <v>13</v>
      </c>
      <c r="D11" s="21"/>
      <c r="E11" s="169"/>
      <c r="G11" s="171"/>
      <c r="H11" s="171"/>
      <c r="I11" s="171"/>
    </row>
    <row r="12" spans="1:9" ht="24" x14ac:dyDescent="0.25">
      <c r="A12" s="16">
        <v>2820133</v>
      </c>
      <c r="B12" s="14" t="s">
        <v>288</v>
      </c>
      <c r="C12" s="13" t="s">
        <v>13</v>
      </c>
      <c r="D12" s="21"/>
      <c r="E12" s="169"/>
      <c r="G12" s="171"/>
      <c r="H12" s="171"/>
      <c r="I12" s="171"/>
    </row>
    <row r="13" spans="1:9" x14ac:dyDescent="0.25">
      <c r="A13" s="16">
        <v>1102039</v>
      </c>
      <c r="B13" s="14" t="s">
        <v>289</v>
      </c>
      <c r="C13" s="13" t="s">
        <v>8</v>
      </c>
      <c r="D13" s="21"/>
      <c r="E13" s="169"/>
      <c r="G13" s="171"/>
      <c r="H13" s="171"/>
      <c r="I13" s="171"/>
    </row>
    <row r="14" spans="1:9" x14ac:dyDescent="0.25">
      <c r="A14" s="16">
        <v>2862238</v>
      </c>
      <c r="B14" s="14" t="s">
        <v>290</v>
      </c>
      <c r="C14" s="13" t="s">
        <v>13</v>
      </c>
      <c r="D14" s="21"/>
      <c r="E14" s="169"/>
      <c r="G14" s="171"/>
      <c r="H14" s="171"/>
      <c r="I14" s="171"/>
    </row>
    <row r="15" spans="1:9" x14ac:dyDescent="0.25">
      <c r="A15" s="16">
        <v>7360116</v>
      </c>
      <c r="B15" s="14" t="s">
        <v>158</v>
      </c>
      <c r="C15" s="13" t="s">
        <v>169</v>
      </c>
      <c r="D15" s="21"/>
      <c r="E15" s="169"/>
      <c r="G15" s="171"/>
      <c r="H15" s="171"/>
      <c r="I15" s="171"/>
    </row>
    <row r="16" spans="1:9" x14ac:dyDescent="0.25">
      <c r="A16" s="16">
        <v>2795203</v>
      </c>
      <c r="B16" s="14" t="s">
        <v>299</v>
      </c>
      <c r="C16" s="13" t="s">
        <v>13</v>
      </c>
      <c r="D16" s="21"/>
      <c r="E16" s="169"/>
      <c r="G16" s="171"/>
      <c r="H16" s="171"/>
      <c r="I16" s="171"/>
    </row>
    <row r="17" spans="1:9" x14ac:dyDescent="0.25">
      <c r="A17" s="16">
        <v>2795301</v>
      </c>
      <c r="B17" s="14" t="s">
        <v>300</v>
      </c>
      <c r="C17" s="13" t="s">
        <v>13</v>
      </c>
      <c r="D17" s="21"/>
      <c r="E17" s="169"/>
      <c r="G17" s="171"/>
      <c r="H17" s="171"/>
      <c r="I17" s="171"/>
    </row>
    <row r="18" spans="1:9" ht="24" x14ac:dyDescent="0.25">
      <c r="A18" s="16">
        <v>2056206</v>
      </c>
      <c r="B18" s="14" t="s">
        <v>272</v>
      </c>
      <c r="C18" s="13" t="s">
        <v>13</v>
      </c>
      <c r="D18" s="21"/>
      <c r="E18" s="169"/>
      <c r="G18" s="171"/>
      <c r="H18" s="171"/>
      <c r="I18" s="171"/>
    </row>
    <row r="19" spans="1:9" ht="24" x14ac:dyDescent="0.25">
      <c r="A19" s="16">
        <v>2820132</v>
      </c>
      <c r="B19" s="14" t="s">
        <v>267</v>
      </c>
      <c r="C19" s="13" t="s">
        <v>13</v>
      </c>
      <c r="D19" s="21"/>
      <c r="E19" s="169"/>
      <c r="G19" s="171"/>
      <c r="H19" s="171"/>
      <c r="I19" s="171"/>
    </row>
    <row r="20" spans="1:9" x14ac:dyDescent="0.25">
      <c r="A20" s="16">
        <v>2010502</v>
      </c>
      <c r="B20" s="14" t="s">
        <v>301</v>
      </c>
      <c r="C20" s="13" t="s">
        <v>13</v>
      </c>
      <c r="D20" s="21"/>
      <c r="E20" s="169"/>
      <c r="G20" s="171"/>
      <c r="H20" s="171"/>
      <c r="I20" s="171"/>
    </row>
    <row r="21" spans="1:9" x14ac:dyDescent="0.25">
      <c r="A21" s="16">
        <v>2817101</v>
      </c>
      <c r="B21" s="14" t="s">
        <v>302</v>
      </c>
      <c r="C21" s="13" t="s">
        <v>13</v>
      </c>
      <c r="D21" s="21"/>
      <c r="E21" s="169"/>
      <c r="G21" s="171"/>
      <c r="H21" s="171"/>
      <c r="I21" s="171"/>
    </row>
    <row r="22" spans="1:9" x14ac:dyDescent="0.25">
      <c r="A22" s="16">
        <v>2280172</v>
      </c>
      <c r="B22" s="14" t="s">
        <v>303</v>
      </c>
      <c r="C22" s="13" t="s">
        <v>13</v>
      </c>
      <c r="D22" s="21"/>
      <c r="E22" s="169"/>
      <c r="G22" s="171"/>
      <c r="H22" s="171"/>
      <c r="I22" s="171"/>
    </row>
    <row r="23" spans="1:9" ht="24" x14ac:dyDescent="0.25">
      <c r="A23" s="16">
        <v>2820131</v>
      </c>
      <c r="B23" s="14" t="s">
        <v>304</v>
      </c>
      <c r="C23" s="13" t="s">
        <v>13</v>
      </c>
      <c r="D23" s="21"/>
      <c r="E23" s="169"/>
      <c r="G23" s="171"/>
      <c r="H23" s="171"/>
      <c r="I23" s="171"/>
    </row>
    <row r="24" spans="1:9" x14ac:dyDescent="0.25">
      <c r="A24" s="16">
        <v>1012137</v>
      </c>
      <c r="B24" s="14" t="s">
        <v>305</v>
      </c>
      <c r="C24" s="13" t="s">
        <v>8</v>
      </c>
      <c r="D24" s="21"/>
      <c r="E24" s="169"/>
      <c r="G24" s="171"/>
      <c r="H24" s="171"/>
      <c r="I24" s="171"/>
    </row>
    <row r="25" spans="1:9" x14ac:dyDescent="0.25">
      <c r="A25" s="16">
        <v>2817104</v>
      </c>
      <c r="B25" s="14" t="s">
        <v>306</v>
      </c>
      <c r="C25" s="13" t="s">
        <v>13</v>
      </c>
      <c r="D25" s="21"/>
      <c r="E25" s="169"/>
      <c r="G25" s="171"/>
      <c r="H25" s="171"/>
      <c r="I25" s="171"/>
    </row>
    <row r="26" spans="1:9" x14ac:dyDescent="0.25">
      <c r="A26" s="16">
        <v>2280171</v>
      </c>
      <c r="B26" s="14" t="s">
        <v>611</v>
      </c>
      <c r="C26" s="13" t="s">
        <v>13</v>
      </c>
      <c r="D26" s="21"/>
      <c r="E26" s="169"/>
      <c r="G26" s="171"/>
      <c r="H26" s="171"/>
      <c r="I26" s="171"/>
    </row>
    <row r="27" spans="1:9" ht="24" x14ac:dyDescent="0.25">
      <c r="A27" s="16">
        <v>2052244</v>
      </c>
      <c r="B27" s="14" t="s">
        <v>308</v>
      </c>
      <c r="C27" s="13" t="s">
        <v>13</v>
      </c>
      <c r="D27" s="21"/>
      <c r="E27" s="169"/>
      <c r="G27" s="171"/>
      <c r="H27" s="171"/>
      <c r="I27" s="171"/>
    </row>
    <row r="28" spans="1:9" x14ac:dyDescent="0.25">
      <c r="A28" s="16">
        <v>1012301</v>
      </c>
      <c r="B28" s="14" t="s">
        <v>307</v>
      </c>
      <c r="C28" s="13" t="s">
        <v>8</v>
      </c>
      <c r="D28" s="21"/>
      <c r="E28" s="169"/>
      <c r="G28" s="171"/>
      <c r="H28" s="171"/>
      <c r="I28" s="171"/>
    </row>
    <row r="29" spans="1:9" ht="24" x14ac:dyDescent="0.25">
      <c r="A29" s="16">
        <v>2815106</v>
      </c>
      <c r="B29" s="14" t="s">
        <v>311</v>
      </c>
      <c r="C29" s="13" t="s">
        <v>13</v>
      </c>
      <c r="D29" s="21"/>
      <c r="E29" s="169"/>
      <c r="G29" s="171"/>
      <c r="H29" s="171"/>
      <c r="I29" s="171"/>
    </row>
    <row r="30" spans="1:9" ht="24" x14ac:dyDescent="0.25">
      <c r="A30" s="16">
        <v>2820166</v>
      </c>
      <c r="B30" s="14" t="s">
        <v>312</v>
      </c>
      <c r="C30" s="13" t="s">
        <v>13</v>
      </c>
      <c r="D30" s="21"/>
      <c r="E30" s="169"/>
      <c r="G30" s="171"/>
      <c r="H30" s="171"/>
      <c r="I30" s="171"/>
    </row>
    <row r="31" spans="1:9" x14ac:dyDescent="0.25">
      <c r="A31" s="16">
        <v>2010152</v>
      </c>
      <c r="B31" s="14" t="s">
        <v>313</v>
      </c>
      <c r="C31" s="13" t="s">
        <v>13</v>
      </c>
      <c r="D31" s="21"/>
      <c r="E31" s="169"/>
      <c r="G31" s="171"/>
      <c r="H31" s="171"/>
      <c r="I31" s="171"/>
    </row>
    <row r="32" spans="1:9" x14ac:dyDescent="0.25">
      <c r="A32" s="16">
        <v>2010311</v>
      </c>
      <c r="B32" s="14" t="s">
        <v>310</v>
      </c>
      <c r="C32" s="13" t="s">
        <v>13</v>
      </c>
      <c r="D32" s="21"/>
      <c r="E32" s="169"/>
      <c r="G32" s="171"/>
      <c r="H32" s="171"/>
      <c r="I32" s="171"/>
    </row>
    <row r="33" spans="1:9" x14ac:dyDescent="0.25">
      <c r="A33" s="16">
        <v>2110114</v>
      </c>
      <c r="B33" s="14" t="s">
        <v>314</v>
      </c>
      <c r="C33" s="13" t="s">
        <v>13</v>
      </c>
      <c r="D33" s="21"/>
      <c r="E33" s="169"/>
      <c r="G33" s="171"/>
      <c r="H33" s="171"/>
      <c r="I33" s="171"/>
    </row>
    <row r="34" spans="1:9" ht="24" x14ac:dyDescent="0.25">
      <c r="A34" s="16">
        <v>2820165</v>
      </c>
      <c r="B34" s="14" t="s">
        <v>315</v>
      </c>
      <c r="C34" s="13" t="s">
        <v>13</v>
      </c>
      <c r="D34" s="21"/>
      <c r="E34" s="169"/>
      <c r="G34" s="171"/>
      <c r="H34" s="171"/>
      <c r="I34" s="171"/>
    </row>
    <row r="35" spans="1:9" x14ac:dyDescent="0.25">
      <c r="A35" s="16">
        <v>2802020</v>
      </c>
      <c r="B35" s="14" t="s">
        <v>316</v>
      </c>
      <c r="C35" s="13" t="s">
        <v>13</v>
      </c>
      <c r="D35" s="21"/>
      <c r="E35" s="169"/>
      <c r="G35" s="171"/>
      <c r="H35" s="171"/>
      <c r="I35" s="171"/>
    </row>
    <row r="36" spans="1:9" x14ac:dyDescent="0.25">
      <c r="A36" s="16">
        <v>2834010</v>
      </c>
      <c r="B36" s="14" t="s">
        <v>274</v>
      </c>
      <c r="C36" s="13" t="s">
        <v>13</v>
      </c>
      <c r="D36" s="21"/>
      <c r="E36" s="169"/>
      <c r="G36" s="171"/>
      <c r="H36" s="171"/>
      <c r="I36" s="171"/>
    </row>
    <row r="37" spans="1:9" x14ac:dyDescent="0.25">
      <c r="A37" s="16">
        <v>2820642</v>
      </c>
      <c r="B37" s="14" t="s">
        <v>317</v>
      </c>
      <c r="C37" s="13" t="s">
        <v>13</v>
      </c>
      <c r="D37" s="21"/>
      <c r="E37" s="169"/>
      <c r="G37" s="171"/>
      <c r="H37" s="171"/>
      <c r="I37" s="171"/>
    </row>
    <row r="38" spans="1:9" x14ac:dyDescent="0.25">
      <c r="A38" s="16">
        <v>2815206</v>
      </c>
      <c r="B38" s="14" t="s">
        <v>309</v>
      </c>
      <c r="C38" s="13" t="s">
        <v>13</v>
      </c>
      <c r="D38" s="21"/>
      <c r="E38" s="169"/>
      <c r="G38" s="171"/>
      <c r="H38" s="171"/>
      <c r="I38" s="171"/>
    </row>
    <row r="39" spans="1:9" ht="24" x14ac:dyDescent="0.25">
      <c r="A39" s="16">
        <v>2820134</v>
      </c>
      <c r="B39" s="14" t="s">
        <v>318</v>
      </c>
      <c r="C39" s="13" t="s">
        <v>13</v>
      </c>
      <c r="D39" s="21"/>
      <c r="E39" s="169"/>
      <c r="G39" s="171"/>
      <c r="H39" s="171"/>
      <c r="I39" s="171"/>
    </row>
    <row r="40" spans="1:9" x14ac:dyDescent="0.25">
      <c r="A40" s="16">
        <v>2814171</v>
      </c>
      <c r="B40" s="14" t="s">
        <v>320</v>
      </c>
      <c r="C40" s="13" t="s">
        <v>13</v>
      </c>
      <c r="D40" s="21"/>
      <c r="E40" s="169"/>
      <c r="G40" s="171"/>
      <c r="H40" s="171"/>
      <c r="I40" s="171"/>
    </row>
    <row r="41" spans="1:9" x14ac:dyDescent="0.25">
      <c r="A41" s="16">
        <v>2980684</v>
      </c>
      <c r="B41" s="14" t="s">
        <v>319</v>
      </c>
      <c r="C41" s="13" t="s">
        <v>13</v>
      </c>
      <c r="D41" s="21"/>
      <c r="E41" s="169"/>
      <c r="G41" s="171"/>
      <c r="H41" s="171"/>
      <c r="I41" s="171"/>
    </row>
    <row r="42" spans="1:9" ht="24" x14ac:dyDescent="0.25">
      <c r="A42" s="16">
        <v>2901614</v>
      </c>
      <c r="B42" s="14" t="s">
        <v>273</v>
      </c>
      <c r="C42" s="13" t="s">
        <v>13</v>
      </c>
      <c r="D42" s="21"/>
      <c r="E42" s="169"/>
      <c r="G42" s="171"/>
      <c r="H42" s="171"/>
      <c r="I42" s="171"/>
    </row>
    <row r="43" spans="1:9" x14ac:dyDescent="0.25">
      <c r="A43" s="16">
        <v>2810102</v>
      </c>
      <c r="B43" s="14" t="s">
        <v>159</v>
      </c>
      <c r="C43" s="13" t="s">
        <v>13</v>
      </c>
      <c r="D43" s="21"/>
      <c r="E43" s="169"/>
      <c r="G43" s="171"/>
      <c r="H43" s="171"/>
      <c r="I43" s="171"/>
    </row>
    <row r="44" spans="1:9" ht="24" x14ac:dyDescent="0.25">
      <c r="A44" s="16">
        <v>2851631</v>
      </c>
      <c r="B44" s="14" t="s">
        <v>321</v>
      </c>
      <c r="C44" s="13" t="s">
        <v>13</v>
      </c>
      <c r="D44" s="21"/>
      <c r="E44" s="169"/>
      <c r="G44" s="171"/>
      <c r="H44" s="171"/>
      <c r="I44" s="171"/>
    </row>
    <row r="45" spans="1:9" x14ac:dyDescent="0.25">
      <c r="A45" s="16">
        <v>2282003</v>
      </c>
      <c r="B45" s="14" t="s">
        <v>323</v>
      </c>
      <c r="C45" s="13" t="s">
        <v>13</v>
      </c>
      <c r="D45" s="21"/>
      <c r="E45" s="169"/>
      <c r="G45" s="171"/>
      <c r="H45" s="171"/>
      <c r="I45" s="171"/>
    </row>
    <row r="46" spans="1:9" x14ac:dyDescent="0.25">
      <c r="A46" s="16">
        <v>1015207</v>
      </c>
      <c r="B46" s="14" t="s">
        <v>324</v>
      </c>
      <c r="C46" s="13" t="s">
        <v>8</v>
      </c>
      <c r="D46" s="21"/>
      <c r="E46" s="169"/>
      <c r="G46" s="171"/>
      <c r="H46" s="171"/>
      <c r="I46" s="171"/>
    </row>
    <row r="47" spans="1:9" ht="24" x14ac:dyDescent="0.25">
      <c r="A47" s="16">
        <v>2112042</v>
      </c>
      <c r="B47" s="14" t="s">
        <v>334</v>
      </c>
      <c r="C47" s="13" t="s">
        <v>13</v>
      </c>
      <c r="D47" s="21"/>
      <c r="E47" s="169"/>
      <c r="G47" s="171"/>
      <c r="H47" s="171"/>
      <c r="I47" s="171"/>
    </row>
    <row r="48" spans="1:9" x14ac:dyDescent="0.25">
      <c r="A48" s="16">
        <v>1021754</v>
      </c>
      <c r="B48" s="14" t="s">
        <v>612</v>
      </c>
      <c r="C48" s="13" t="s">
        <v>8</v>
      </c>
      <c r="D48" s="21"/>
      <c r="E48" s="169"/>
      <c r="G48" s="171"/>
      <c r="H48" s="171"/>
      <c r="I48" s="171"/>
    </row>
    <row r="49" spans="1:9" ht="24" x14ac:dyDescent="0.25">
      <c r="A49" s="16">
        <v>2601806</v>
      </c>
      <c r="B49" s="14" t="s">
        <v>335</v>
      </c>
      <c r="C49" s="13" t="s">
        <v>13</v>
      </c>
      <c r="D49" s="21"/>
      <c r="E49" s="169"/>
      <c r="G49" s="171"/>
      <c r="H49" s="171"/>
      <c r="I49" s="171"/>
    </row>
    <row r="50" spans="1:9" x14ac:dyDescent="0.25">
      <c r="A50" s="16">
        <v>2802420</v>
      </c>
      <c r="B50" s="14" t="s">
        <v>322</v>
      </c>
      <c r="C50" s="13" t="s">
        <v>13</v>
      </c>
      <c r="D50" s="21"/>
      <c r="E50" s="169"/>
      <c r="G50" s="171"/>
      <c r="H50" s="171"/>
      <c r="I50" s="171"/>
    </row>
    <row r="51" spans="1:9" ht="24" x14ac:dyDescent="0.25">
      <c r="A51" s="16">
        <v>2820138</v>
      </c>
      <c r="B51" s="14" t="s">
        <v>340</v>
      </c>
      <c r="C51" s="13" t="s">
        <v>13</v>
      </c>
      <c r="D51" s="21"/>
      <c r="E51" s="169"/>
      <c r="G51" s="171"/>
      <c r="H51" s="171"/>
      <c r="I51" s="171"/>
    </row>
    <row r="52" spans="1:9" x14ac:dyDescent="0.25">
      <c r="A52" s="16">
        <v>2502523</v>
      </c>
      <c r="B52" s="14" t="s">
        <v>613</v>
      </c>
      <c r="C52" s="13" t="s">
        <v>13</v>
      </c>
      <c r="D52" s="21"/>
      <c r="E52" s="169"/>
      <c r="G52" s="171"/>
      <c r="H52" s="171"/>
      <c r="I52" s="171"/>
    </row>
    <row r="53" spans="1:9" x14ac:dyDescent="0.25">
      <c r="A53" s="16">
        <v>2624212</v>
      </c>
      <c r="B53" s="14" t="s">
        <v>160</v>
      </c>
      <c r="C53" s="13" t="s">
        <v>13</v>
      </c>
      <c r="D53" s="21"/>
      <c r="E53" s="169"/>
      <c r="G53" s="171"/>
      <c r="H53" s="171"/>
      <c r="I53" s="171"/>
    </row>
    <row r="54" spans="1:9" x14ac:dyDescent="0.25">
      <c r="A54" s="16">
        <v>11592552</v>
      </c>
      <c r="B54" s="14" t="s">
        <v>614</v>
      </c>
      <c r="C54" s="13" t="s">
        <v>13</v>
      </c>
      <c r="D54" s="21"/>
      <c r="E54" s="169"/>
      <c r="G54" s="171"/>
      <c r="H54" s="171"/>
      <c r="I54" s="171"/>
    </row>
    <row r="55" spans="1:9" x14ac:dyDescent="0.25">
      <c r="A55" s="16">
        <v>7537770</v>
      </c>
      <c r="B55" s="14" t="s">
        <v>615</v>
      </c>
      <c r="C55" s="13" t="s">
        <v>13</v>
      </c>
      <c r="D55" s="21"/>
      <c r="E55" s="169"/>
      <c r="G55" s="171"/>
      <c r="H55" s="171"/>
      <c r="I55" s="171"/>
    </row>
    <row r="56" spans="1:9" x14ac:dyDescent="0.25">
      <c r="A56" s="16">
        <v>2351618</v>
      </c>
      <c r="B56" s="14" t="s">
        <v>225</v>
      </c>
      <c r="C56" s="13" t="s">
        <v>13</v>
      </c>
      <c r="D56" s="21"/>
      <c r="E56" s="169"/>
      <c r="G56" s="171"/>
      <c r="H56" s="171"/>
      <c r="I56" s="171"/>
    </row>
    <row r="57" spans="1:9" x14ac:dyDescent="0.25">
      <c r="A57" s="16">
        <v>11890109</v>
      </c>
      <c r="B57" s="14" t="s">
        <v>328</v>
      </c>
      <c r="C57" s="13" t="s">
        <v>13</v>
      </c>
      <c r="D57" s="21"/>
      <c r="E57" s="169"/>
      <c r="G57" s="171"/>
      <c r="H57" s="171"/>
      <c r="I57" s="171"/>
    </row>
    <row r="58" spans="1:9" x14ac:dyDescent="0.25">
      <c r="A58" s="16">
        <v>1991019</v>
      </c>
      <c r="B58" s="14" t="s">
        <v>616</v>
      </c>
      <c r="C58" s="13" t="s">
        <v>13</v>
      </c>
      <c r="D58" s="21"/>
      <c r="E58" s="169"/>
      <c r="G58" s="171"/>
      <c r="H58" s="171"/>
      <c r="I58" s="171"/>
    </row>
    <row r="59" spans="1:9" x14ac:dyDescent="0.25">
      <c r="A59" s="16">
        <v>2871001</v>
      </c>
      <c r="B59" s="14" t="s">
        <v>617</v>
      </c>
      <c r="C59" s="13" t="s">
        <v>8</v>
      </c>
      <c r="D59" s="21"/>
      <c r="E59" s="169"/>
      <c r="G59" s="171"/>
      <c r="H59" s="171"/>
      <c r="I59" s="171"/>
    </row>
    <row r="60" spans="1:9" x14ac:dyDescent="0.25">
      <c r="A60" s="16">
        <v>6601403</v>
      </c>
      <c r="B60" s="14" t="s">
        <v>161</v>
      </c>
      <c r="C60" s="13" t="s">
        <v>116</v>
      </c>
      <c r="D60" s="21"/>
      <c r="E60" s="169"/>
      <c r="G60" s="171"/>
      <c r="H60" s="171"/>
      <c r="I60" s="171"/>
    </row>
    <row r="61" spans="1:9" x14ac:dyDescent="0.25">
      <c r="A61" s="16">
        <v>7027303</v>
      </c>
      <c r="B61" s="14" t="s">
        <v>162</v>
      </c>
      <c r="C61" s="13" t="s">
        <v>116</v>
      </c>
      <c r="D61" s="21"/>
      <c r="E61" s="169"/>
      <c r="G61" s="171"/>
      <c r="H61" s="171"/>
      <c r="I61" s="171"/>
    </row>
    <row r="62" spans="1:9" x14ac:dyDescent="0.25">
      <c r="A62" s="16">
        <v>7543001</v>
      </c>
      <c r="B62" s="14" t="s">
        <v>326</v>
      </c>
      <c r="C62" s="13" t="s">
        <v>116</v>
      </c>
      <c r="D62" s="21"/>
      <c r="E62" s="169"/>
      <c r="G62" s="171"/>
      <c r="H62" s="171"/>
      <c r="I62" s="171"/>
    </row>
    <row r="63" spans="1:9" x14ac:dyDescent="0.25">
      <c r="A63" s="16">
        <v>7011505</v>
      </c>
      <c r="B63" s="14" t="s">
        <v>163</v>
      </c>
      <c r="C63" s="13" t="s">
        <v>13</v>
      </c>
      <c r="D63" s="21"/>
      <c r="E63" s="169"/>
      <c r="G63" s="171"/>
      <c r="H63" s="171"/>
      <c r="I63" s="171"/>
    </row>
    <row r="64" spans="1:9" x14ac:dyDescent="0.25">
      <c r="A64" s="16">
        <v>7020104</v>
      </c>
      <c r="B64" s="14" t="s">
        <v>164</v>
      </c>
      <c r="C64" s="13" t="s">
        <v>116</v>
      </c>
      <c r="D64" s="21"/>
      <c r="E64" s="169"/>
      <c r="G64" s="171"/>
      <c r="H64" s="171"/>
      <c r="I64" s="171"/>
    </row>
    <row r="65" spans="1:9" x14ac:dyDescent="0.25">
      <c r="A65" s="16">
        <v>2621102</v>
      </c>
      <c r="B65" s="14" t="s">
        <v>330</v>
      </c>
      <c r="C65" s="13" t="s">
        <v>13</v>
      </c>
      <c r="D65" s="21"/>
      <c r="E65" s="169"/>
      <c r="G65" s="171"/>
      <c r="H65" s="171"/>
      <c r="I65" s="171"/>
    </row>
    <row r="66" spans="1:9" x14ac:dyDescent="0.25">
      <c r="A66" s="16">
        <v>2621106</v>
      </c>
      <c r="B66" s="14" t="s">
        <v>618</v>
      </c>
      <c r="C66" s="13" t="s">
        <v>13</v>
      </c>
      <c r="D66" s="21"/>
      <c r="E66" s="169"/>
      <c r="G66" s="171"/>
      <c r="H66" s="171"/>
      <c r="I66" s="171"/>
    </row>
    <row r="67" spans="1:9" x14ac:dyDescent="0.25">
      <c r="A67" s="16">
        <v>2621110</v>
      </c>
      <c r="B67" s="14" t="s">
        <v>619</v>
      </c>
      <c r="C67" s="13" t="s">
        <v>13</v>
      </c>
      <c r="D67" s="21"/>
      <c r="E67" s="169"/>
      <c r="G67" s="171"/>
      <c r="H67" s="171"/>
      <c r="I67" s="171"/>
    </row>
    <row r="68" spans="1:9" x14ac:dyDescent="0.25">
      <c r="A68" s="16">
        <v>2635125</v>
      </c>
      <c r="B68" s="14" t="s">
        <v>166</v>
      </c>
      <c r="C68" s="13" t="s">
        <v>13</v>
      </c>
      <c r="D68" s="21"/>
      <c r="E68" s="169"/>
      <c r="G68" s="171"/>
      <c r="H68" s="171"/>
      <c r="I68" s="171"/>
    </row>
    <row r="69" spans="1:9" ht="24" x14ac:dyDescent="0.25">
      <c r="A69" s="16">
        <v>2900814</v>
      </c>
      <c r="B69" s="14" t="s">
        <v>331</v>
      </c>
      <c r="C69" s="13" t="s">
        <v>13</v>
      </c>
      <c r="D69" s="21"/>
      <c r="E69" s="169"/>
      <c r="G69" s="171"/>
      <c r="H69" s="171"/>
      <c r="I69" s="171"/>
    </row>
    <row r="70" spans="1:9" x14ac:dyDescent="0.25">
      <c r="A70" s="16">
        <v>2862321</v>
      </c>
      <c r="B70" s="14" t="s">
        <v>269</v>
      </c>
      <c r="C70" s="13" t="s">
        <v>13</v>
      </c>
      <c r="D70" s="21"/>
      <c r="E70" s="169"/>
      <c r="G70" s="171"/>
      <c r="H70" s="171"/>
      <c r="I70" s="171"/>
    </row>
    <row r="71" spans="1:9" x14ac:dyDescent="0.25">
      <c r="A71" s="16">
        <v>2624810</v>
      </c>
      <c r="B71" s="14" t="s">
        <v>333</v>
      </c>
      <c r="C71" s="13" t="s">
        <v>13</v>
      </c>
      <c r="D71" s="21"/>
      <c r="E71" s="169"/>
      <c r="G71" s="171"/>
      <c r="H71" s="171"/>
      <c r="I71" s="171"/>
    </row>
    <row r="72" spans="1:9" x14ac:dyDescent="0.25">
      <c r="A72" s="16">
        <v>2624806</v>
      </c>
      <c r="B72" s="14" t="s">
        <v>332</v>
      </c>
      <c r="C72" s="13" t="s">
        <v>13</v>
      </c>
      <c r="D72" s="21"/>
      <c r="E72" s="169"/>
      <c r="G72" s="171"/>
      <c r="H72" s="171"/>
      <c r="I72" s="171"/>
    </row>
    <row r="73" spans="1:9" x14ac:dyDescent="0.25">
      <c r="A73" s="16">
        <v>1021739</v>
      </c>
      <c r="B73" s="14" t="s">
        <v>336</v>
      </c>
      <c r="C73" s="13" t="s">
        <v>8</v>
      </c>
      <c r="D73" s="21"/>
      <c r="E73" s="169"/>
      <c r="G73" s="171"/>
      <c r="H73" s="171"/>
      <c r="I73" s="171"/>
    </row>
    <row r="74" spans="1:9" ht="24" x14ac:dyDescent="0.25">
      <c r="A74" s="16">
        <v>2052202</v>
      </c>
      <c r="B74" s="14" t="s">
        <v>620</v>
      </c>
      <c r="C74" s="13" t="s">
        <v>13</v>
      </c>
      <c r="D74" s="21"/>
      <c r="E74" s="169"/>
      <c r="G74" s="171"/>
      <c r="H74" s="171"/>
      <c r="I74" s="171"/>
    </row>
    <row r="75" spans="1:9" x14ac:dyDescent="0.25">
      <c r="A75" s="16">
        <v>1011151</v>
      </c>
      <c r="B75" s="14" t="s">
        <v>621</v>
      </c>
      <c r="C75" s="13" t="s">
        <v>8</v>
      </c>
      <c r="D75" s="21"/>
      <c r="E75" s="169"/>
      <c r="G75" s="171"/>
      <c r="H75" s="171"/>
      <c r="I75" s="171"/>
    </row>
    <row r="76" spans="1:9" x14ac:dyDescent="0.25">
      <c r="A76" s="16">
        <v>2516122</v>
      </c>
      <c r="B76" s="14" t="s">
        <v>167</v>
      </c>
      <c r="C76" s="13" t="s">
        <v>13</v>
      </c>
      <c r="D76" s="21"/>
      <c r="E76" s="169"/>
      <c r="G76" s="171"/>
      <c r="H76" s="171"/>
      <c r="I76" s="171"/>
    </row>
    <row r="77" spans="1:9" x14ac:dyDescent="0.25">
      <c r="A77" s="16">
        <v>2801220</v>
      </c>
      <c r="B77" s="14" t="s">
        <v>337</v>
      </c>
      <c r="C77" s="13" t="s">
        <v>13</v>
      </c>
      <c r="D77" s="21"/>
      <c r="E77" s="169"/>
      <c r="G77" s="171"/>
      <c r="H77" s="171"/>
      <c r="I77" s="171"/>
    </row>
    <row r="78" spans="1:9" x14ac:dyDescent="0.25">
      <c r="A78" s="16">
        <v>2834007</v>
      </c>
      <c r="B78" s="14" t="s">
        <v>338</v>
      </c>
      <c r="C78" s="13" t="s">
        <v>13</v>
      </c>
      <c r="D78" s="21"/>
      <c r="E78" s="169"/>
      <c r="G78" s="171"/>
      <c r="H78" s="171"/>
      <c r="I78" s="171"/>
    </row>
    <row r="79" spans="1:9" x14ac:dyDescent="0.25">
      <c r="A79" s="16">
        <v>2515561</v>
      </c>
      <c r="B79" s="14" t="s">
        <v>339</v>
      </c>
      <c r="C79" s="13" t="s">
        <v>13</v>
      </c>
      <c r="D79" s="21"/>
      <c r="E79" s="169"/>
      <c r="G79" s="171"/>
      <c r="H79" s="171"/>
      <c r="I79" s="171"/>
    </row>
    <row r="80" spans="1:9" x14ac:dyDescent="0.25">
      <c r="A80" s="16">
        <v>2553163</v>
      </c>
      <c r="B80" s="14" t="s">
        <v>622</v>
      </c>
      <c r="C80" s="13" t="s">
        <v>13</v>
      </c>
      <c r="D80" s="21"/>
      <c r="E80" s="169"/>
      <c r="G80" s="171"/>
      <c r="H80" s="171"/>
      <c r="I80" s="171"/>
    </row>
    <row r="81" spans="1:9" x14ac:dyDescent="0.25">
      <c r="A81" s="16">
        <v>2820161</v>
      </c>
      <c r="B81" s="14" t="s">
        <v>346</v>
      </c>
      <c r="C81" s="13" t="s">
        <v>13</v>
      </c>
      <c r="D81" s="21"/>
      <c r="E81" s="169"/>
      <c r="G81" s="171"/>
      <c r="H81" s="171"/>
      <c r="I81" s="171"/>
    </row>
    <row r="82" spans="1:9" x14ac:dyDescent="0.25">
      <c r="A82" s="16">
        <v>2840301</v>
      </c>
      <c r="B82" s="14" t="s">
        <v>348</v>
      </c>
      <c r="C82" s="13" t="s">
        <v>13</v>
      </c>
      <c r="D82" s="21"/>
      <c r="E82" s="169"/>
      <c r="G82" s="171"/>
      <c r="H82" s="171"/>
      <c r="I82" s="171"/>
    </row>
    <row r="83" spans="1:9" x14ac:dyDescent="0.25">
      <c r="A83" s="16">
        <v>2371009</v>
      </c>
      <c r="B83" s="14" t="s">
        <v>341</v>
      </c>
      <c r="C83" s="13" t="s">
        <v>13</v>
      </c>
      <c r="D83" s="21"/>
      <c r="E83" s="169"/>
      <c r="G83" s="171"/>
      <c r="H83" s="171"/>
      <c r="I83" s="171"/>
    </row>
    <row r="84" spans="1:9" x14ac:dyDescent="0.25">
      <c r="A84" s="16">
        <v>2852618</v>
      </c>
      <c r="B84" s="14" t="s">
        <v>168</v>
      </c>
      <c r="C84" s="13" t="s">
        <v>13</v>
      </c>
      <c r="D84" s="21"/>
      <c r="E84" s="169"/>
      <c r="G84" s="171"/>
      <c r="H84" s="171"/>
      <c r="I84" s="171"/>
    </row>
    <row r="85" spans="1:9" x14ac:dyDescent="0.25">
      <c r="A85" s="16">
        <v>7070430</v>
      </c>
      <c r="B85" s="14" t="s">
        <v>342</v>
      </c>
      <c r="C85" s="13" t="s">
        <v>13</v>
      </c>
      <c r="D85" s="21"/>
      <c r="E85" s="169"/>
      <c r="G85" s="171"/>
      <c r="H85" s="171"/>
      <c r="I85" s="171"/>
    </row>
    <row r="86" spans="1:9" x14ac:dyDescent="0.25">
      <c r="A86" s="16">
        <v>2885925</v>
      </c>
      <c r="B86" s="14" t="s">
        <v>343</v>
      </c>
      <c r="C86" s="13" t="s">
        <v>13</v>
      </c>
      <c r="D86" s="21"/>
      <c r="E86" s="169"/>
      <c r="G86" s="171"/>
      <c r="H86" s="171"/>
      <c r="I86" s="171"/>
    </row>
    <row r="87" spans="1:9" x14ac:dyDescent="0.25">
      <c r="A87" s="16">
        <v>2010703</v>
      </c>
      <c r="B87" s="14" t="s">
        <v>344</v>
      </c>
      <c r="C87" s="13" t="s">
        <v>13</v>
      </c>
      <c r="D87" s="21"/>
      <c r="E87" s="169"/>
      <c r="G87" s="171"/>
      <c r="H87" s="171"/>
      <c r="I87" s="171"/>
    </row>
    <row r="88" spans="1:9" x14ac:dyDescent="0.25">
      <c r="A88" s="16">
        <v>3017008</v>
      </c>
      <c r="B88" s="14" t="s">
        <v>347</v>
      </c>
      <c r="C88" s="13" t="s">
        <v>13</v>
      </c>
      <c r="D88" s="21"/>
      <c r="E88" s="169"/>
      <c r="G88" s="171"/>
      <c r="H88" s="171"/>
      <c r="I88" s="171"/>
    </row>
    <row r="89" spans="1:9" ht="24" x14ac:dyDescent="0.25">
      <c r="A89" s="16">
        <v>2194839</v>
      </c>
      <c r="B89" s="14" t="s">
        <v>345</v>
      </c>
      <c r="C89" s="13" t="s">
        <v>13</v>
      </c>
      <c r="D89" s="21"/>
      <c r="E89" s="169"/>
      <c r="G89" s="171"/>
      <c r="H89" s="171"/>
      <c r="I89" s="171"/>
    </row>
    <row r="90" spans="1:9" x14ac:dyDescent="0.25">
      <c r="A90" s="16">
        <v>1021753</v>
      </c>
      <c r="B90" s="14" t="s">
        <v>623</v>
      </c>
      <c r="C90" s="13" t="s">
        <v>8</v>
      </c>
      <c r="D90" s="21"/>
      <c r="E90" s="169"/>
      <c r="G90" s="171"/>
      <c r="H90" s="171"/>
      <c r="I90" s="171"/>
    </row>
    <row r="91" spans="1:9" ht="24" x14ac:dyDescent="0.25">
      <c r="A91" s="16">
        <v>2194843</v>
      </c>
      <c r="B91" s="14" t="s">
        <v>624</v>
      </c>
      <c r="C91" s="13" t="s">
        <v>13</v>
      </c>
      <c r="D91" s="21"/>
      <c r="E91" s="169"/>
      <c r="G91" s="171"/>
      <c r="H91" s="171"/>
      <c r="I91" s="171"/>
    </row>
    <row r="92" spans="1:9" x14ac:dyDescent="0.25">
      <c r="A92" s="16">
        <v>1021751</v>
      </c>
      <c r="B92" s="14" t="s">
        <v>349</v>
      </c>
      <c r="C92" s="13" t="s">
        <v>8</v>
      </c>
      <c r="D92" s="21"/>
      <c r="E92" s="169"/>
      <c r="G92" s="171"/>
      <c r="H92" s="171"/>
      <c r="I92" s="171"/>
    </row>
    <row r="93" spans="1:9" ht="24" x14ac:dyDescent="0.25">
      <c r="A93" s="16">
        <v>2194841</v>
      </c>
      <c r="B93" s="14" t="s">
        <v>350</v>
      </c>
      <c r="C93" s="13" t="s">
        <v>13</v>
      </c>
      <c r="D93" s="21"/>
      <c r="E93" s="169"/>
      <c r="G93" s="171"/>
      <c r="H93" s="171"/>
      <c r="I93" s="171"/>
    </row>
    <row r="94" spans="1:9" x14ac:dyDescent="0.25">
      <c r="A94" s="16">
        <v>2802451</v>
      </c>
      <c r="B94" s="14" t="s">
        <v>625</v>
      </c>
      <c r="C94" s="13" t="s">
        <v>13</v>
      </c>
      <c r="D94" s="21"/>
      <c r="E94" s="169"/>
      <c r="G94" s="171"/>
      <c r="H94" s="171"/>
      <c r="I94" s="171"/>
    </row>
    <row r="95" spans="1:9" x14ac:dyDescent="0.25">
      <c r="A95" s="16">
        <v>2980694</v>
      </c>
      <c r="B95" s="14" t="s">
        <v>626</v>
      </c>
      <c r="C95" s="13" t="s">
        <v>13</v>
      </c>
      <c r="D95" s="21"/>
      <c r="E95" s="169"/>
      <c r="G95" s="171"/>
      <c r="H95" s="171"/>
      <c r="I95" s="171"/>
    </row>
    <row r="96" spans="1:9" x14ac:dyDescent="0.25">
      <c r="A96" s="16">
        <v>1013142</v>
      </c>
      <c r="B96" s="14" t="s">
        <v>627</v>
      </c>
      <c r="C96" s="13" t="s">
        <v>8</v>
      </c>
      <c r="D96" s="21"/>
      <c r="E96" s="169"/>
      <c r="G96" s="171"/>
      <c r="H96" s="171"/>
      <c r="I96" s="171"/>
    </row>
    <row r="97" spans="1:9" x14ac:dyDescent="0.25">
      <c r="A97" s="16">
        <v>1013144</v>
      </c>
      <c r="B97" s="14" t="s">
        <v>628</v>
      </c>
      <c r="C97" s="13" t="s">
        <v>8</v>
      </c>
      <c r="D97" s="21"/>
      <c r="E97" s="169"/>
      <c r="G97" s="171"/>
      <c r="H97" s="171"/>
      <c r="I97" s="171"/>
    </row>
    <row r="98" spans="1:9" x14ac:dyDescent="0.25">
      <c r="A98" s="16">
        <v>1102237</v>
      </c>
      <c r="B98" s="14" t="s">
        <v>283</v>
      </c>
      <c r="C98" s="13" t="s">
        <v>8</v>
      </c>
      <c r="D98" s="21"/>
      <c r="E98" s="169"/>
      <c r="G98" s="171"/>
      <c r="H98" s="171"/>
      <c r="I98" s="171"/>
    </row>
    <row r="99" spans="1:9" x14ac:dyDescent="0.25">
      <c r="A99" s="16">
        <v>1021733</v>
      </c>
      <c r="B99" s="14" t="s">
        <v>291</v>
      </c>
      <c r="C99" s="13" t="s">
        <v>8</v>
      </c>
      <c r="D99" s="21"/>
      <c r="E99" s="169"/>
      <c r="G99" s="171"/>
      <c r="H99" s="171"/>
      <c r="I99" s="171"/>
    </row>
    <row r="100" spans="1:9" x14ac:dyDescent="0.25">
      <c r="A100" s="16">
        <v>1011139</v>
      </c>
      <c r="B100" s="14" t="s">
        <v>329</v>
      </c>
      <c r="C100" s="13" t="s">
        <v>8</v>
      </c>
      <c r="D100" s="21"/>
      <c r="E100" s="169"/>
      <c r="G100" s="171"/>
      <c r="H100" s="171"/>
      <c r="I100" s="171"/>
    </row>
    <row r="101" spans="1:9" x14ac:dyDescent="0.25">
      <c r="A101" s="16">
        <v>2422012</v>
      </c>
      <c r="B101" s="14" t="s">
        <v>325</v>
      </c>
      <c r="C101" s="13" t="s">
        <v>13</v>
      </c>
      <c r="D101" s="21"/>
      <c r="E101" s="169"/>
      <c r="G101" s="171"/>
      <c r="H101" s="171"/>
      <c r="I101" s="171"/>
    </row>
    <row r="102" spans="1:9" x14ac:dyDescent="0.25">
      <c r="A102" s="16">
        <v>2420512</v>
      </c>
      <c r="B102" s="14" t="s">
        <v>327</v>
      </c>
      <c r="C102" s="13" t="s">
        <v>13</v>
      </c>
      <c r="D102" s="21"/>
      <c r="E102" s="169"/>
      <c r="G102" s="171"/>
      <c r="H102" s="171"/>
      <c r="I102" s="171"/>
    </row>
    <row r="103" spans="1:9" x14ac:dyDescent="0.25">
      <c r="A103" s="16">
        <v>3106018</v>
      </c>
      <c r="B103" s="14" t="s">
        <v>629</v>
      </c>
      <c r="C103" s="13" t="s">
        <v>13</v>
      </c>
      <c r="D103" s="21"/>
      <c r="E103" s="169"/>
      <c r="G103" s="171"/>
      <c r="H103" s="171"/>
      <c r="I103" s="171"/>
    </row>
    <row r="104" spans="1:9" x14ac:dyDescent="0.25">
      <c r="A104" s="16">
        <v>3106023</v>
      </c>
      <c r="B104" s="14" t="s">
        <v>630</v>
      </c>
      <c r="C104" s="13" t="s">
        <v>13</v>
      </c>
      <c r="D104" s="21"/>
      <c r="E104" s="169"/>
      <c r="G104" s="171"/>
      <c r="H104" s="171"/>
      <c r="I104" s="171"/>
    </row>
    <row r="105" spans="1:9" x14ac:dyDescent="0.25">
      <c r="A105" s="16">
        <v>3621287</v>
      </c>
      <c r="B105" s="14" t="s">
        <v>631</v>
      </c>
      <c r="C105" s="13" t="s">
        <v>13</v>
      </c>
      <c r="D105" s="21"/>
      <c r="E105" s="169"/>
      <c r="G105" s="171"/>
      <c r="H105" s="171"/>
      <c r="I105" s="171"/>
    </row>
    <row r="106" spans="1:9" x14ac:dyDescent="0.25">
      <c r="A106" s="16">
        <v>3626038</v>
      </c>
      <c r="B106" s="14" t="s">
        <v>632</v>
      </c>
      <c r="C106" s="13" t="s">
        <v>13</v>
      </c>
      <c r="D106" s="21"/>
      <c r="E106" s="169"/>
      <c r="G106" s="171"/>
      <c r="H106" s="171"/>
      <c r="I106" s="171"/>
    </row>
    <row r="107" spans="1:9" x14ac:dyDescent="0.25">
      <c r="A107" s="16">
        <v>2060104</v>
      </c>
      <c r="B107" s="14" t="s">
        <v>292</v>
      </c>
      <c r="C107" s="13" t="s">
        <v>13</v>
      </c>
      <c r="D107" s="21"/>
      <c r="E107" s="169"/>
      <c r="G107" s="171"/>
      <c r="H107" s="171"/>
      <c r="I107" s="171"/>
    </row>
    <row r="108" spans="1:9" x14ac:dyDescent="0.25">
      <c r="A108" s="16">
        <v>7361506</v>
      </c>
      <c r="B108" s="14" t="s">
        <v>293</v>
      </c>
      <c r="C108" s="13" t="s">
        <v>294</v>
      </c>
      <c r="D108" s="21"/>
      <c r="E108" s="169"/>
      <c r="G108" s="171"/>
      <c r="H108" s="171"/>
      <c r="I108" s="171"/>
    </row>
    <row r="109" spans="1:9" x14ac:dyDescent="0.25">
      <c r="A109" s="16">
        <v>7568208</v>
      </c>
      <c r="B109" s="14" t="s">
        <v>295</v>
      </c>
      <c r="C109" s="13" t="s">
        <v>13</v>
      </c>
      <c r="D109" s="21"/>
      <c r="E109" s="169"/>
      <c r="G109" s="171"/>
      <c r="H109" s="171"/>
      <c r="I109" s="171"/>
    </row>
    <row r="110" spans="1:9" x14ac:dyDescent="0.25">
      <c r="A110" s="16">
        <v>2992810</v>
      </c>
      <c r="B110" s="14" t="s">
        <v>296</v>
      </c>
      <c r="C110" s="13" t="s">
        <v>13</v>
      </c>
      <c r="D110" s="21"/>
      <c r="E110" s="169"/>
      <c r="G110" s="171"/>
      <c r="H110" s="171"/>
      <c r="I110" s="171"/>
    </row>
    <row r="111" spans="1:9" x14ac:dyDescent="0.25">
      <c r="A111" s="16">
        <v>2361004</v>
      </c>
      <c r="B111" s="14" t="s">
        <v>297</v>
      </c>
      <c r="C111" s="13" t="s">
        <v>13</v>
      </c>
      <c r="D111" s="21"/>
      <c r="E111" s="169"/>
      <c r="G111" s="171"/>
      <c r="H111" s="171"/>
      <c r="I111" s="171"/>
    </row>
    <row r="112" spans="1:9" x14ac:dyDescent="0.25">
      <c r="A112" s="16">
        <v>2860106</v>
      </c>
      <c r="B112" s="14" t="s">
        <v>223</v>
      </c>
      <c r="C112" s="13" t="s">
        <v>13</v>
      </c>
      <c r="D112" s="21"/>
      <c r="E112" s="169"/>
      <c r="G112" s="171"/>
      <c r="H112" s="171"/>
      <c r="I112" s="171"/>
    </row>
    <row r="113" spans="1:9" x14ac:dyDescent="0.25">
      <c r="A113" s="16">
        <v>4353913</v>
      </c>
      <c r="B113" s="14" t="s">
        <v>224</v>
      </c>
      <c r="C113" s="13" t="s">
        <v>13</v>
      </c>
      <c r="D113" s="21"/>
      <c r="E113" s="169"/>
      <c r="G113" s="171"/>
      <c r="H113" s="171"/>
      <c r="I113" s="171"/>
    </row>
    <row r="114" spans="1:9" x14ac:dyDescent="0.25">
      <c r="A114" s="16">
        <v>4751035</v>
      </c>
      <c r="B114" s="14" t="s">
        <v>298</v>
      </c>
      <c r="C114" s="13" t="s">
        <v>13</v>
      </c>
      <c r="D114" s="21"/>
      <c r="E114" s="169"/>
      <c r="G114" s="171"/>
      <c r="H114" s="171"/>
      <c r="I114" s="171"/>
    </row>
    <row r="115" spans="1:9" ht="24" x14ac:dyDescent="0.25">
      <c r="A115" s="16">
        <v>2862122</v>
      </c>
      <c r="B115" s="14" t="s">
        <v>282</v>
      </c>
      <c r="C115" s="13" t="s">
        <v>13</v>
      </c>
      <c r="D115" s="21"/>
      <c r="E115" s="169"/>
      <c r="G115" s="171"/>
      <c r="H115" s="171"/>
      <c r="I115" s="171"/>
    </row>
    <row r="116" spans="1:9" ht="36" x14ac:dyDescent="0.25">
      <c r="A116" s="16">
        <v>1104335</v>
      </c>
      <c r="B116" s="14" t="s">
        <v>285</v>
      </c>
      <c r="C116" s="13" t="s">
        <v>8</v>
      </c>
      <c r="D116" s="21"/>
      <c r="E116" s="169"/>
      <c r="G116" s="171"/>
      <c r="H116" s="171"/>
      <c r="I116" s="171"/>
    </row>
    <row r="117" spans="1:9" x14ac:dyDescent="0.25">
      <c r="A117" s="16">
        <v>1011135</v>
      </c>
      <c r="B117" s="14" t="s">
        <v>165</v>
      </c>
      <c r="C117" s="13" t="s">
        <v>8</v>
      </c>
      <c r="D117" s="21"/>
      <c r="E117" s="169"/>
      <c r="G117" s="171"/>
      <c r="H117" s="171"/>
      <c r="I117" s="171"/>
    </row>
    <row r="118" spans="1:9" x14ac:dyDescent="0.25">
      <c r="A118" s="16">
        <v>2351655</v>
      </c>
      <c r="B118" s="14" t="s">
        <v>215</v>
      </c>
      <c r="C118" s="13" t="s">
        <v>13</v>
      </c>
      <c r="D118" s="21"/>
      <c r="E118" s="169"/>
      <c r="G118" s="171"/>
      <c r="H118" s="171"/>
      <c r="I118" s="171"/>
    </row>
    <row r="119" spans="1:9" x14ac:dyDescent="0.25">
      <c r="A119" s="172"/>
      <c r="G119" s="171"/>
      <c r="H119" s="171"/>
      <c r="I119" s="171"/>
    </row>
  </sheetData>
  <sheetProtection algorithmName="SHA-512" hashValue="MRX+rGnnaZK+GmKWkSNFDnNB5HTVx9s4pP3WNZhUtoAQvzIH6EjhSQqzkKGEeoYfAiljbcrYtcS3VTxQAsSGrw==" saltValue="bHi+B/FYT1paX3gymBFEPA==" spinCount="100000" sheet="1" objects="1" scenarios="1"/>
  <conditionalFormatting sqref="A2:A119">
    <cfRule type="duplicateValues" dxfId="2" priority="22"/>
  </conditionalFormatting>
  <conditionalFormatting sqref="B2">
    <cfRule type="duplicateValues" dxfId="1" priority="3"/>
  </conditionalFormatting>
  <conditionalFormatting sqref="B2:B119">
    <cfRule type="duplicateValues" dxfId="0" priority="20"/>
  </conditionalFormatting>
  <printOptions horizontalCentered="1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Karina Elizabeth Polo Soria</cp:lastModifiedBy>
  <cp:lastPrinted>2020-11-05T15:11:57Z</cp:lastPrinted>
  <dcterms:created xsi:type="dcterms:W3CDTF">2016-07-30T14:36:28Z</dcterms:created>
  <dcterms:modified xsi:type="dcterms:W3CDTF">2025-02-24T15:56:32Z</dcterms:modified>
</cp:coreProperties>
</file>