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22921\Desktop\BID V\"/>
    </mc:Choice>
  </mc:AlternateContent>
  <xr:revisionPtr revIDLastSave="0" documentId="13_ncr:1_{4D46E73A-A431-4CC3-BB25-0915E955FA45}" xr6:coauthVersionLast="47" xr6:coauthVersionMax="47" xr10:uidLastSave="{00000000-0000-0000-0000-000000000000}"/>
  <bookViews>
    <workbookView xWindow="-108" yWindow="-108" windowWidth="23256" windowHeight="12576" tabRatio="907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BID_ESTR_CIVIL_OFERTA" sheetId="30" state="hidden" r:id="rId6"/>
    <sheet name="BID_ESTR_AMBIENTAL_OFERTA" sheetId="29" r:id="rId7"/>
    <sheet name="ESTRUCTURAS" sheetId="23" r:id="rId8"/>
    <sheet name="MATERIALES DISTRIBUCIÓN" sheetId="25" r:id="rId9"/>
    <sheet name="MATERIALES COMERCIAL" sheetId="26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5" hidden="1">BID_ESTR_CIVIL_OFERTA!$A$1:$G$70</definedName>
    <definedName name="_xlnm._FilterDatabase" localSheetId="4" hidden="1">BID_ESTR_COM_OFERTA!$A$1:$E$9</definedName>
    <definedName name="_xlnm._FilterDatabase" localSheetId="3" hidden="1">BID_ESTR_DIST_OFERTA!$A$1:$E$62</definedName>
    <definedName name="_xlnm._FilterDatabase" localSheetId="2" hidden="1">BID_MO_COM_OFERTA!$A$1:$F$26</definedName>
    <definedName name="_xlnm._FilterDatabase" localSheetId="1" hidden="1">BID_MO_DIST_OFERTA!$A$1:$F$204</definedName>
    <definedName name="_xlnm._FilterDatabase" localSheetId="7" hidden="1">ESTRUCTURAS!$A$1:$H$272</definedName>
    <definedName name="_xlnm._FilterDatabase" localSheetId="10" hidden="1">MATERIALES!$A$1:$D$110</definedName>
    <definedName name="_xlnm._FilterDatabase" localSheetId="8" hidden="1">'MATERIALES DISTRIBUCIÓN'!$A$1:$F$98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7">ESTRUCTURAS!$A$1:$H$305</definedName>
    <definedName name="_xlnm.Print_Area" localSheetId="10">MATERIALES!$A$1:$D$140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6" l="1"/>
  <c r="F3" i="26" s="1"/>
  <c r="E4" i="26"/>
  <c r="F4" i="26" s="1"/>
  <c r="E5" i="26"/>
  <c r="F5" i="26" s="1"/>
  <c r="E6" i="26"/>
  <c r="F6" i="26" s="1"/>
  <c r="E7" i="26"/>
  <c r="F7" i="26" s="1"/>
  <c r="E8" i="26"/>
  <c r="F8" i="26" s="1"/>
  <c r="E9" i="26"/>
  <c r="F9" i="26" s="1"/>
  <c r="E10" i="26"/>
  <c r="F10" i="26" s="1"/>
  <c r="E11" i="26"/>
  <c r="F11" i="26" s="1"/>
  <c r="E12" i="26"/>
  <c r="F12" i="26" s="1"/>
  <c r="E13" i="26"/>
  <c r="F13" i="26" s="1"/>
  <c r="E14" i="26"/>
  <c r="F14" i="26" s="1"/>
  <c r="E15" i="26"/>
  <c r="F15" i="26" s="1"/>
  <c r="E16" i="26"/>
  <c r="F16" i="26" s="1"/>
  <c r="E17" i="26"/>
  <c r="F17" i="26" s="1"/>
  <c r="E18" i="26"/>
  <c r="F18" i="26" s="1"/>
  <c r="E19" i="26"/>
  <c r="F19" i="26" s="1"/>
  <c r="E20" i="26"/>
  <c r="F20" i="26" s="1"/>
  <c r="E21" i="26"/>
  <c r="F21" i="26" s="1"/>
  <c r="E22" i="26"/>
  <c r="F22" i="26" s="1"/>
  <c r="D8" i="17" l="1"/>
  <c r="F277" i="23"/>
  <c r="G277" i="23" s="1"/>
  <c r="F278" i="23"/>
  <c r="G278" i="23" s="1"/>
  <c r="F279" i="23"/>
  <c r="G279" i="23" s="1"/>
  <c r="F280" i="23"/>
  <c r="G280" i="23" s="1"/>
  <c r="F281" i="23"/>
  <c r="G281" i="23" s="1"/>
  <c r="F282" i="23"/>
  <c r="G282" i="23" s="1"/>
  <c r="F283" i="23"/>
  <c r="G283" i="23" s="1"/>
  <c r="H283" i="23" s="1"/>
  <c r="F276" i="23"/>
  <c r="G276" i="23" s="1"/>
  <c r="H276" i="23" s="1"/>
  <c r="F263" i="23"/>
  <c r="G263" i="23" s="1"/>
  <c r="F264" i="23"/>
  <c r="G264" i="23" s="1"/>
  <c r="F265" i="23"/>
  <c r="G265" i="23" s="1"/>
  <c r="F266" i="23"/>
  <c r="G266" i="23" s="1"/>
  <c r="F267" i="23"/>
  <c r="G267" i="23" s="1"/>
  <c r="F268" i="23"/>
  <c r="G268" i="23" s="1"/>
  <c r="F269" i="23"/>
  <c r="G269" i="23" s="1"/>
  <c r="F270" i="23"/>
  <c r="G270" i="23" s="1"/>
  <c r="F271" i="23"/>
  <c r="G271" i="23" s="1"/>
  <c r="F272" i="23"/>
  <c r="G272" i="23" s="1"/>
  <c r="F273" i="23"/>
  <c r="G273" i="23" s="1"/>
  <c r="F274" i="23"/>
  <c r="G274" i="23" s="1"/>
  <c r="H274" i="23" s="1"/>
  <c r="D5" i="17" s="1"/>
  <c r="F275" i="23"/>
  <c r="G275" i="23" s="1"/>
  <c r="H275" i="23" s="1"/>
  <c r="D272" i="23"/>
  <c r="D273" i="23"/>
  <c r="D274" i="23"/>
  <c r="D275" i="23"/>
  <c r="D276" i="23"/>
  <c r="D277" i="23"/>
  <c r="D278" i="23"/>
  <c r="D279" i="23"/>
  <c r="D280" i="23"/>
  <c r="D281" i="23"/>
  <c r="D282" i="23"/>
  <c r="D283" i="23"/>
  <c r="D264" i="23"/>
  <c r="D265" i="23"/>
  <c r="D266" i="23"/>
  <c r="D267" i="23"/>
  <c r="D268" i="23"/>
  <c r="D269" i="23"/>
  <c r="D270" i="23"/>
  <c r="D271" i="23"/>
  <c r="D249" i="23"/>
  <c r="D250" i="23"/>
  <c r="D251" i="23"/>
  <c r="D252" i="23"/>
  <c r="D253" i="23"/>
  <c r="D254" i="23"/>
  <c r="D255" i="23"/>
  <c r="D256" i="23"/>
  <c r="D257" i="23"/>
  <c r="D258" i="23"/>
  <c r="D259" i="23"/>
  <c r="D260" i="23"/>
  <c r="D261" i="23"/>
  <c r="D262" i="23"/>
  <c r="D263" i="23"/>
  <c r="H280" i="23" l="1"/>
  <c r="D7" i="17"/>
  <c r="H263" i="23"/>
  <c r="D3" i="17" s="1"/>
  <c r="H277" i="23"/>
  <c r="D6" i="17" s="1"/>
  <c r="F251" i="23" l="1"/>
  <c r="G251" i="23" s="1"/>
  <c r="H251" i="23" s="1"/>
  <c r="D61" i="16" s="1"/>
  <c r="F252" i="23"/>
  <c r="G252" i="23" s="1"/>
  <c r="F253" i="23"/>
  <c r="G253" i="23" s="1"/>
  <c r="F254" i="23"/>
  <c r="G254" i="23" s="1"/>
  <c r="F255" i="23"/>
  <c r="G255" i="23" s="1"/>
  <c r="F256" i="23"/>
  <c r="G256" i="23" s="1"/>
  <c r="F257" i="23"/>
  <c r="F258" i="23"/>
  <c r="F259" i="23"/>
  <c r="F260" i="23"/>
  <c r="G260" i="23" s="1"/>
  <c r="F261" i="23"/>
  <c r="G261" i="23" s="1"/>
  <c r="F262" i="23"/>
  <c r="G262" i="23" s="1"/>
  <c r="E2" i="25"/>
  <c r="F2" i="25" s="1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87" i="25"/>
  <c r="E72" i="25"/>
  <c r="F72" i="25" s="1"/>
  <c r="E73" i="25"/>
  <c r="F73" i="25" s="1"/>
  <c r="E74" i="25"/>
  <c r="F74" i="25" s="1"/>
  <c r="E75" i="25"/>
  <c r="F75" i="25" s="1"/>
  <c r="E76" i="25"/>
  <c r="F76" i="25" s="1"/>
  <c r="E77" i="25"/>
  <c r="F77" i="25" s="1"/>
  <c r="E78" i="25"/>
  <c r="F78" i="25" s="1"/>
  <c r="E79" i="25"/>
  <c r="F79" i="25" s="1"/>
  <c r="E80" i="25"/>
  <c r="F80" i="25" s="1"/>
  <c r="E81" i="25"/>
  <c r="F81" i="25" s="1"/>
  <c r="E82" i="25"/>
  <c r="F82" i="25" s="1"/>
  <c r="E83" i="25"/>
  <c r="F83" i="25" s="1"/>
  <c r="E84" i="25"/>
  <c r="F84" i="25" s="1"/>
  <c r="E85" i="25"/>
  <c r="F85" i="25" s="1"/>
  <c r="E86" i="25"/>
  <c r="F86" i="25" s="1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B2" i="25"/>
  <c r="C2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G3" i="29"/>
  <c r="G4" i="29"/>
  <c r="G5" i="29"/>
  <c r="G6" i="29"/>
  <c r="G7" i="29"/>
  <c r="G8" i="29"/>
  <c r="G9" i="29"/>
  <c r="G10" i="29"/>
  <c r="G11" i="29"/>
  <c r="G12" i="29"/>
  <c r="G13" i="29"/>
  <c r="G14" i="29"/>
  <c r="G15" i="29"/>
  <c r="G16" i="29"/>
  <c r="G17" i="29"/>
  <c r="G18" i="29"/>
  <c r="G19" i="29"/>
  <c r="G20" i="29"/>
  <c r="G21" i="29"/>
  <c r="G2" i="29"/>
  <c r="F112" i="23"/>
  <c r="F113" i="23"/>
  <c r="F114" i="23"/>
  <c r="F115" i="23"/>
  <c r="F116" i="23"/>
  <c r="F117" i="23"/>
  <c r="F118" i="23"/>
  <c r="F119" i="23"/>
  <c r="F120" i="23"/>
  <c r="F121" i="23"/>
  <c r="F122" i="23"/>
  <c r="F2" i="23"/>
  <c r="G257" i="23"/>
  <c r="G258" i="23"/>
  <c r="G259" i="23"/>
  <c r="F159" i="23"/>
  <c r="H254" i="23" l="1"/>
  <c r="D41" i="16"/>
  <c r="H252" i="23"/>
  <c r="E2" i="26"/>
  <c r="F2" i="26" s="1"/>
  <c r="F23" i="26" s="1"/>
  <c r="B131" i="24"/>
  <c r="D3" i="23"/>
  <c r="D4" i="23"/>
  <c r="D5" i="23"/>
  <c r="D6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163" i="23"/>
  <c r="D164" i="23"/>
  <c r="D165" i="23"/>
  <c r="D166" i="23"/>
  <c r="D167" i="23"/>
  <c r="D168" i="23"/>
  <c r="D169" i="23"/>
  <c r="D170" i="23"/>
  <c r="D171" i="23"/>
  <c r="D172" i="23"/>
  <c r="D173" i="23"/>
  <c r="D174" i="23"/>
  <c r="D175" i="23"/>
  <c r="D176" i="23"/>
  <c r="D177" i="23"/>
  <c r="D178" i="23"/>
  <c r="D179" i="23"/>
  <c r="D180" i="23"/>
  <c r="D181" i="23"/>
  <c r="D182" i="23"/>
  <c r="D183" i="23"/>
  <c r="D184" i="23"/>
  <c r="D185" i="23"/>
  <c r="D186" i="23"/>
  <c r="D187" i="23"/>
  <c r="D188" i="23"/>
  <c r="D189" i="23"/>
  <c r="D190" i="23"/>
  <c r="D191" i="23"/>
  <c r="D192" i="23"/>
  <c r="D193" i="23"/>
  <c r="D194" i="23"/>
  <c r="D195" i="23"/>
  <c r="D196" i="23"/>
  <c r="D197" i="23"/>
  <c r="D198" i="23"/>
  <c r="D199" i="23"/>
  <c r="D200" i="23"/>
  <c r="D201" i="23"/>
  <c r="D202" i="23"/>
  <c r="D203" i="23"/>
  <c r="D204" i="23"/>
  <c r="D205" i="23"/>
  <c r="D206" i="23"/>
  <c r="D207" i="23"/>
  <c r="D208" i="23"/>
  <c r="D209" i="23"/>
  <c r="D210" i="23"/>
  <c r="D211" i="23"/>
  <c r="D212" i="23"/>
  <c r="D213" i="23"/>
  <c r="D214" i="23"/>
  <c r="D215" i="23"/>
  <c r="D216" i="23"/>
  <c r="D217" i="23"/>
  <c r="D218" i="23"/>
  <c r="D219" i="23"/>
  <c r="D220" i="23"/>
  <c r="D221" i="23"/>
  <c r="D222" i="23"/>
  <c r="D223" i="23"/>
  <c r="D224" i="23"/>
  <c r="D225" i="23"/>
  <c r="D226" i="23"/>
  <c r="D227" i="23"/>
  <c r="D228" i="23"/>
  <c r="D229" i="23"/>
  <c r="D230" i="23"/>
  <c r="D231" i="23"/>
  <c r="D232" i="23"/>
  <c r="D233" i="23"/>
  <c r="D234" i="23"/>
  <c r="D235" i="23"/>
  <c r="D236" i="23"/>
  <c r="D237" i="23"/>
  <c r="D238" i="23"/>
  <c r="D239" i="23"/>
  <c r="D240" i="23"/>
  <c r="D241" i="23"/>
  <c r="D242" i="23"/>
  <c r="D243" i="23"/>
  <c r="D244" i="23"/>
  <c r="D245" i="23"/>
  <c r="D246" i="23"/>
  <c r="D247" i="23"/>
  <c r="D248" i="23"/>
  <c r="D2" i="23"/>
  <c r="D20" i="16" l="1"/>
  <c r="G69" i="30"/>
  <c r="G68" i="30"/>
  <c r="G67" i="30"/>
  <c r="G66" i="30"/>
  <c r="G65" i="30"/>
  <c r="G64" i="30"/>
  <c r="G62" i="30"/>
  <c r="G61" i="30"/>
  <c r="G60" i="30"/>
  <c r="G59" i="30"/>
  <c r="G58" i="30"/>
  <c r="G57" i="30"/>
  <c r="G56" i="30"/>
  <c r="G55" i="30"/>
  <c r="G54" i="30"/>
  <c r="G52" i="30"/>
  <c r="G51" i="30"/>
  <c r="G50" i="30"/>
  <c r="G49" i="30"/>
  <c r="G48" i="30"/>
  <c r="G47" i="30"/>
  <c r="G46" i="30"/>
  <c r="G45" i="30"/>
  <c r="G44" i="30"/>
  <c r="G43" i="30"/>
  <c r="G42" i="30"/>
  <c r="G41" i="30"/>
  <c r="G39" i="30"/>
  <c r="G38" i="30"/>
  <c r="G37" i="30"/>
  <c r="G36" i="30"/>
  <c r="G35" i="30"/>
  <c r="G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63" i="30" l="1"/>
  <c r="G34" i="30"/>
  <c r="G40" i="30"/>
  <c r="G53" i="30"/>
  <c r="G19" i="30"/>
  <c r="G2" i="30"/>
  <c r="G70" i="30" l="1"/>
  <c r="E7" i="20" s="1"/>
  <c r="G22" i="29" l="1"/>
  <c r="F7" i="20" s="1"/>
  <c r="F7" i="23" l="1"/>
  <c r="G7" i="23" s="1"/>
  <c r="F8" i="23"/>
  <c r="G8" i="23" s="1"/>
  <c r="F9" i="23"/>
  <c r="G9" i="23" s="1"/>
  <c r="F10" i="23"/>
  <c r="G10" i="23" s="1"/>
  <c r="F13" i="23"/>
  <c r="G13" i="23" s="1"/>
  <c r="F237" i="23"/>
  <c r="G237" i="23" s="1"/>
  <c r="F15" i="23"/>
  <c r="G15" i="23" s="1"/>
  <c r="F22" i="23"/>
  <c r="G22" i="23" s="1"/>
  <c r="F20" i="23"/>
  <c r="G20" i="23" s="1"/>
  <c r="F24" i="23"/>
  <c r="G24" i="23" s="1"/>
  <c r="F34" i="23"/>
  <c r="G34" i="23" s="1"/>
  <c r="F26" i="23"/>
  <c r="G26" i="23" s="1"/>
  <c r="F27" i="23"/>
  <c r="G27" i="23" s="1"/>
  <c r="F28" i="23"/>
  <c r="G28" i="23" s="1"/>
  <c r="F29" i="23"/>
  <c r="G29" i="23" s="1"/>
  <c r="F30" i="23"/>
  <c r="G30" i="23" s="1"/>
  <c r="F46" i="23"/>
  <c r="G46" i="23" s="1"/>
  <c r="F32" i="23"/>
  <c r="G32" i="23" s="1"/>
  <c r="F33" i="23"/>
  <c r="G33" i="23" s="1"/>
  <c r="F38" i="23"/>
  <c r="G38" i="23" s="1"/>
  <c r="F39" i="23"/>
  <c r="G39" i="23" s="1"/>
  <c r="F40" i="23"/>
  <c r="G40" i="23" s="1"/>
  <c r="F41" i="23"/>
  <c r="G41" i="23" s="1"/>
  <c r="F43" i="23"/>
  <c r="G43" i="23" s="1"/>
  <c r="F45" i="23"/>
  <c r="G45" i="23" s="1"/>
  <c r="F57" i="23"/>
  <c r="G57" i="23" s="1"/>
  <c r="F58" i="23"/>
  <c r="G58" i="23" s="1"/>
  <c r="F49" i="23"/>
  <c r="G49" i="23" s="1"/>
  <c r="F61" i="23"/>
  <c r="G61" i="23" s="1"/>
  <c r="F69" i="23"/>
  <c r="G69" i="23" s="1"/>
  <c r="F68" i="23"/>
  <c r="G68" i="23" s="1"/>
  <c r="F70" i="23"/>
  <c r="G70" i="23" s="1"/>
  <c r="F80" i="23"/>
  <c r="G80" i="23" s="1"/>
  <c r="F93" i="23"/>
  <c r="G93" i="23" s="1"/>
  <c r="F172" i="23"/>
  <c r="G172" i="23" s="1"/>
  <c r="F85" i="23"/>
  <c r="G85" i="23" s="1"/>
  <c r="F187" i="23"/>
  <c r="G187" i="23" s="1"/>
  <c r="F188" i="23"/>
  <c r="G188" i="23" s="1"/>
  <c r="F163" i="23"/>
  <c r="G163" i="23" s="1"/>
  <c r="H163" i="23" s="1"/>
  <c r="F133" i="23"/>
  <c r="G133" i="23" s="1"/>
  <c r="F192" i="23"/>
  <c r="G192" i="23" s="1"/>
  <c r="F193" i="23"/>
  <c r="G193" i="23" s="1"/>
  <c r="F164" i="23"/>
  <c r="G164" i="23" s="1"/>
  <c r="H164" i="23" s="1"/>
  <c r="F105" i="23"/>
  <c r="G105" i="23" s="1"/>
  <c r="F106" i="23"/>
  <c r="G106" i="23" s="1"/>
  <c r="F108" i="23"/>
  <c r="G108" i="23" s="1"/>
  <c r="F132" i="23"/>
  <c r="G132" i="23" s="1"/>
  <c r="F175" i="23"/>
  <c r="G175" i="23" s="1"/>
  <c r="F151" i="23"/>
  <c r="G151" i="23" s="1"/>
  <c r="H151" i="23" s="1"/>
  <c r="F161" i="23"/>
  <c r="G161" i="23" s="1"/>
  <c r="H161" i="23" s="1"/>
  <c r="F216" i="23"/>
  <c r="G216" i="23" s="1"/>
  <c r="F217" i="23"/>
  <c r="G217" i="23" s="1"/>
  <c r="F218" i="23"/>
  <c r="G218" i="23" s="1"/>
  <c r="F221" i="23"/>
  <c r="G221" i="23" s="1"/>
  <c r="F222" i="23"/>
  <c r="G222" i="23" s="1"/>
  <c r="F223" i="23"/>
  <c r="G223" i="23" s="1"/>
  <c r="F224" i="23"/>
  <c r="G224" i="23" s="1"/>
  <c r="F225" i="23"/>
  <c r="G225" i="23" s="1"/>
  <c r="F227" i="23"/>
  <c r="G227" i="23" s="1"/>
  <c r="F235" i="23"/>
  <c r="G235" i="23" s="1"/>
  <c r="F229" i="23"/>
  <c r="G229" i="23" s="1"/>
  <c r="F230" i="23"/>
  <c r="G230" i="23" s="1"/>
  <c r="F236" i="23"/>
  <c r="G236" i="23" s="1"/>
  <c r="F245" i="23"/>
  <c r="G245" i="23" s="1"/>
  <c r="F246" i="23"/>
  <c r="G246" i="23" s="1"/>
  <c r="F247" i="23"/>
  <c r="G247" i="23" s="1"/>
  <c r="F248" i="23"/>
  <c r="G248" i="23" s="1"/>
  <c r="F249" i="23"/>
  <c r="G249" i="23" s="1"/>
  <c r="G2" i="23"/>
  <c r="H2" i="23" s="1"/>
  <c r="F3" i="23"/>
  <c r="G3" i="23" s="1"/>
  <c r="H3" i="23" s="1"/>
  <c r="F4" i="23"/>
  <c r="G4" i="23" s="1"/>
  <c r="H4" i="23" s="1"/>
  <c r="F5" i="23"/>
  <c r="G5" i="23" s="1"/>
  <c r="F12" i="23"/>
  <c r="G12" i="23" s="1"/>
  <c r="E5" i="17" s="1"/>
  <c r="F23" i="23"/>
  <c r="G23" i="23" s="1"/>
  <c r="F220" i="23"/>
  <c r="G220" i="23" s="1"/>
  <c r="F226" i="23"/>
  <c r="G226" i="23" s="1"/>
  <c r="F238" i="23"/>
  <c r="G238" i="23" s="1"/>
  <c r="F11" i="23"/>
  <c r="G11" i="23" s="1"/>
  <c r="F6" i="23"/>
  <c r="G6" i="23" s="1"/>
  <c r="F19" i="15"/>
  <c r="F20" i="15"/>
  <c r="F21" i="15"/>
  <c r="F22" i="15"/>
  <c r="F23" i="15"/>
  <c r="F24" i="15"/>
  <c r="F14" i="15"/>
  <c r="F15" i="15"/>
  <c r="F16" i="15"/>
  <c r="F9" i="15"/>
  <c r="F10" i="15"/>
  <c r="F11" i="15"/>
  <c r="F4" i="15"/>
  <c r="F5" i="15"/>
  <c r="F6" i="15"/>
  <c r="F201" i="14"/>
  <c r="F200" i="14"/>
  <c r="F199" i="14"/>
  <c r="F198" i="14"/>
  <c r="F197" i="14"/>
  <c r="F196" i="14"/>
  <c r="F195" i="14"/>
  <c r="F194" i="14"/>
  <c r="F193" i="14"/>
  <c r="F192" i="14"/>
  <c r="F191" i="14"/>
  <c r="F190" i="14"/>
  <c r="F189" i="14"/>
  <c r="F188" i="14"/>
  <c r="F187" i="14"/>
  <c r="F186" i="14"/>
  <c r="F185" i="14"/>
  <c r="F184" i="14"/>
  <c r="F183" i="14"/>
  <c r="F182" i="14"/>
  <c r="F181" i="14"/>
  <c r="F178" i="14"/>
  <c r="F177" i="14"/>
  <c r="F176" i="14"/>
  <c r="F175" i="14"/>
  <c r="F174" i="14"/>
  <c r="F173" i="14"/>
  <c r="F172" i="14"/>
  <c r="F171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3" i="14"/>
  <c r="D37" i="16" l="1"/>
  <c r="D53" i="16"/>
  <c r="D39" i="16"/>
  <c r="D35" i="16"/>
  <c r="D30" i="16"/>
  <c r="D54" i="16"/>
  <c r="D55" i="16"/>
  <c r="H8" i="23"/>
  <c r="H22" i="23"/>
  <c r="E8" i="17"/>
  <c r="D4" i="17"/>
  <c r="E4" i="17" s="1"/>
  <c r="D2" i="17"/>
  <c r="E61" i="16"/>
  <c r="F212" i="23"/>
  <c r="G212" i="23" s="1"/>
  <c r="F21" i="23"/>
  <c r="G21" i="23" s="1"/>
  <c r="H20" i="23" s="1"/>
  <c r="F208" i="23"/>
  <c r="G208" i="23" s="1"/>
  <c r="F250" i="23"/>
  <c r="G250" i="23" s="1"/>
  <c r="H246" i="23" s="1"/>
  <c r="F148" i="23"/>
  <c r="G148" i="23" s="1"/>
  <c r="H148" i="23" s="1"/>
  <c r="F199" i="23"/>
  <c r="G199" i="23" s="1"/>
  <c r="F25" i="23"/>
  <c r="G25" i="23" s="1"/>
  <c r="H24" i="23" s="1"/>
  <c r="F107" i="23"/>
  <c r="G107" i="23" s="1"/>
  <c r="G120" i="23"/>
  <c r="F129" i="23"/>
  <c r="G129" i="23" s="1"/>
  <c r="H129" i="23" s="1"/>
  <c r="F102" i="23"/>
  <c r="G102" i="23" s="1"/>
  <c r="F198" i="23"/>
  <c r="G198" i="23" s="1"/>
  <c r="F171" i="23"/>
  <c r="G171" i="23" s="1"/>
  <c r="F150" i="23"/>
  <c r="G150" i="23" s="1"/>
  <c r="H150" i="23" s="1"/>
  <c r="F89" i="23"/>
  <c r="G89" i="23" s="1"/>
  <c r="F147" i="23"/>
  <c r="G147" i="23" s="1"/>
  <c r="F211" i="23"/>
  <c r="G211" i="23" s="1"/>
  <c r="G121" i="23"/>
  <c r="F158" i="23"/>
  <c r="G158" i="23" s="1"/>
  <c r="F88" i="23"/>
  <c r="G88" i="23" s="1"/>
  <c r="F153" i="23"/>
  <c r="G153" i="23" s="1"/>
  <c r="F87" i="23"/>
  <c r="G87" i="23" s="1"/>
  <c r="F152" i="23"/>
  <c r="G152" i="23" s="1"/>
  <c r="H152" i="23" s="1"/>
  <c r="F81" i="23"/>
  <c r="G81" i="23" s="1"/>
  <c r="G119" i="23"/>
  <c r="F157" i="23"/>
  <c r="G157" i="23" s="1"/>
  <c r="F137" i="23"/>
  <c r="G137" i="23" s="1"/>
  <c r="F124" i="23"/>
  <c r="G124" i="23" s="1"/>
  <c r="F205" i="23"/>
  <c r="G205" i="23" s="1"/>
  <c r="F195" i="23"/>
  <c r="G195" i="23" s="1"/>
  <c r="F184" i="23"/>
  <c r="G184" i="23" s="1"/>
  <c r="G113" i="23"/>
  <c r="F86" i="23"/>
  <c r="G86" i="23" s="1"/>
  <c r="F233" i="23"/>
  <c r="G233" i="23" s="1"/>
  <c r="F170" i="23"/>
  <c r="G170" i="23" s="1"/>
  <c r="F78" i="23"/>
  <c r="G78" i="23" s="1"/>
  <c r="F67" i="23"/>
  <c r="G67" i="23" s="1"/>
  <c r="G114" i="23"/>
  <c r="F149" i="23"/>
  <c r="G149" i="23" s="1"/>
  <c r="H149" i="23" s="1"/>
  <c r="F97" i="23"/>
  <c r="G97" i="23" s="1"/>
  <c r="F196" i="23"/>
  <c r="G196" i="23" s="1"/>
  <c r="F231" i="23"/>
  <c r="G231" i="23" s="1"/>
  <c r="F144" i="23"/>
  <c r="G144" i="23" s="1"/>
  <c r="F109" i="23"/>
  <c r="G109" i="23" s="1"/>
  <c r="F77" i="23"/>
  <c r="G77" i="23" s="1"/>
  <c r="F180" i="23"/>
  <c r="G180" i="23" s="1"/>
  <c r="F143" i="23"/>
  <c r="G143" i="23" s="1"/>
  <c r="F73" i="23"/>
  <c r="G73" i="23" s="1"/>
  <c r="F176" i="23"/>
  <c r="G176" i="23" s="1"/>
  <c r="F142" i="23"/>
  <c r="G142" i="23" s="1"/>
  <c r="F72" i="23"/>
  <c r="G72" i="23" s="1"/>
  <c r="F243" i="23"/>
  <c r="G243" i="23" s="1"/>
  <c r="F101" i="23"/>
  <c r="G101" i="23" s="1"/>
  <c r="F53" i="23"/>
  <c r="G53" i="23" s="1"/>
  <c r="F44" i="23"/>
  <c r="G44" i="23" s="1"/>
  <c r="F234" i="23"/>
  <c r="G234" i="23" s="1"/>
  <c r="F203" i="23"/>
  <c r="G203" i="23" s="1"/>
  <c r="F168" i="23"/>
  <c r="G168" i="23" s="1"/>
  <c r="G112" i="23"/>
  <c r="G159" i="23"/>
  <c r="F84" i="23"/>
  <c r="G84" i="23" s="1"/>
  <c r="F136" i="23"/>
  <c r="G136" i="23" s="1"/>
  <c r="F197" i="23"/>
  <c r="G197" i="23" s="1"/>
  <c r="F190" i="23"/>
  <c r="G190" i="23" s="1"/>
  <c r="F123" i="23"/>
  <c r="G123" i="23" s="1"/>
  <c r="F92" i="23"/>
  <c r="G92" i="23" s="1"/>
  <c r="F54" i="23"/>
  <c r="G54" i="23" s="1"/>
  <c r="F18" i="23"/>
  <c r="G18" i="23" s="1"/>
  <c r="F207" i="23"/>
  <c r="G207" i="23" s="1"/>
  <c r="F52" i="23"/>
  <c r="G52" i="23" s="1"/>
  <c r="F242" i="23"/>
  <c r="G242" i="23" s="1"/>
  <c r="F182" i="23"/>
  <c r="G182" i="23" s="1"/>
  <c r="F141" i="23"/>
  <c r="G141" i="23" s="1"/>
  <c r="F241" i="23"/>
  <c r="G241" i="23" s="1"/>
  <c r="F201" i="23"/>
  <c r="G201" i="23" s="1"/>
  <c r="F76" i="23"/>
  <c r="G76" i="23" s="1"/>
  <c r="F240" i="23"/>
  <c r="G240" i="23" s="1"/>
  <c r="F91" i="23"/>
  <c r="G91" i="23" s="1"/>
  <c r="F75" i="23"/>
  <c r="G75" i="23" s="1"/>
  <c r="F51" i="23"/>
  <c r="G51" i="23" s="1"/>
  <c r="F219" i="23"/>
  <c r="G219" i="23" s="1"/>
  <c r="F134" i="23"/>
  <c r="G134" i="23" s="1"/>
  <c r="F110" i="23"/>
  <c r="G110" i="23" s="1"/>
  <c r="F74" i="23"/>
  <c r="G74" i="23" s="1"/>
  <c r="F47" i="23"/>
  <c r="G47" i="23" s="1"/>
  <c r="F42" i="23"/>
  <c r="G42" i="23" s="1"/>
  <c r="H38" i="23" s="1"/>
  <c r="F209" i="23"/>
  <c r="G209" i="23" s="1"/>
  <c r="F167" i="23"/>
  <c r="G167" i="23" s="1"/>
  <c r="F66" i="23"/>
  <c r="G66" i="23" s="1"/>
  <c r="F166" i="23"/>
  <c r="G166" i="23" s="1"/>
  <c r="F145" i="23"/>
  <c r="G145" i="23" s="1"/>
  <c r="F65" i="23"/>
  <c r="G65" i="23" s="1"/>
  <c r="F186" i="23"/>
  <c r="G186" i="23" s="1"/>
  <c r="F165" i="23"/>
  <c r="G165" i="23" s="1"/>
  <c r="H165" i="23" s="1"/>
  <c r="F100" i="23"/>
  <c r="G100" i="23" s="1"/>
  <c r="F64" i="23"/>
  <c r="G64" i="23" s="1"/>
  <c r="F232" i="23"/>
  <c r="G232" i="23" s="1"/>
  <c r="F191" i="23"/>
  <c r="G191" i="23" s="1"/>
  <c r="F244" i="23"/>
  <c r="G244" i="23" s="1"/>
  <c r="F228" i="23"/>
  <c r="G228" i="23" s="1"/>
  <c r="E7" i="17" s="1"/>
  <c r="F206" i="23"/>
  <c r="G206" i="23" s="1"/>
  <c r="F185" i="23"/>
  <c r="G185" i="23" s="1"/>
  <c r="F99" i="23"/>
  <c r="G99" i="23" s="1"/>
  <c r="F79" i="23"/>
  <c r="G79" i="23" s="1"/>
  <c r="F63" i="23"/>
  <c r="G63" i="23" s="1"/>
  <c r="F210" i="23"/>
  <c r="G210" i="23" s="1"/>
  <c r="F174" i="23"/>
  <c r="G174" i="23" s="1"/>
  <c r="F162" i="23"/>
  <c r="G162" i="23" s="1"/>
  <c r="H162" i="23" s="1"/>
  <c r="F138" i="23"/>
  <c r="G138" i="23" s="1"/>
  <c r="F126" i="23"/>
  <c r="G126" i="23" s="1"/>
  <c r="G116" i="23"/>
  <c r="F104" i="23"/>
  <c r="G104" i="23" s="1"/>
  <c r="F56" i="23"/>
  <c r="G56" i="23" s="1"/>
  <c r="F173" i="23"/>
  <c r="G173" i="23" s="1"/>
  <c r="F125" i="23"/>
  <c r="G125" i="23" s="1"/>
  <c r="G115" i="23"/>
  <c r="F103" i="23"/>
  <c r="G103" i="23" s="1"/>
  <c r="F55" i="23"/>
  <c r="G55" i="23" s="1"/>
  <c r="F31" i="23"/>
  <c r="G31" i="23" s="1"/>
  <c r="H28" i="23" s="1"/>
  <c r="F19" i="23"/>
  <c r="G19" i="23" s="1"/>
  <c r="F160" i="23"/>
  <c r="G160" i="23" s="1"/>
  <c r="F90" i="23"/>
  <c r="G90" i="23" s="1"/>
  <c r="F183" i="23"/>
  <c r="G183" i="23" s="1"/>
  <c r="F135" i="23"/>
  <c r="G135" i="23" s="1"/>
  <c r="F17" i="23"/>
  <c r="G17" i="23" s="1"/>
  <c r="F194" i="23"/>
  <c r="G194" i="23" s="1"/>
  <c r="F181" i="23"/>
  <c r="G181" i="23" s="1"/>
  <c r="G122" i="23"/>
  <c r="F98" i="23"/>
  <c r="G98" i="23" s="1"/>
  <c r="F62" i="23"/>
  <c r="G62" i="23" s="1"/>
  <c r="F14" i="23"/>
  <c r="G14" i="23" s="1"/>
  <c r="H13" i="23" s="1"/>
  <c r="F239" i="23"/>
  <c r="G239" i="23" s="1"/>
  <c r="F215" i="23"/>
  <c r="G215" i="23" s="1"/>
  <c r="E6" i="17" s="1"/>
  <c r="F179" i="23"/>
  <c r="G179" i="23" s="1"/>
  <c r="F155" i="23"/>
  <c r="G155" i="23" s="1"/>
  <c r="F131" i="23"/>
  <c r="G131" i="23" s="1"/>
  <c r="F37" i="23"/>
  <c r="G37" i="23" s="1"/>
  <c r="F16" i="23"/>
  <c r="G16" i="23" s="1"/>
  <c r="F169" i="23"/>
  <c r="G169" i="23" s="1"/>
  <c r="F111" i="23"/>
  <c r="G111" i="23" s="1"/>
  <c r="F204" i="23"/>
  <c r="G204" i="23" s="1"/>
  <c r="F156" i="23"/>
  <c r="G156" i="23" s="1"/>
  <c r="F50" i="23"/>
  <c r="G50" i="23" s="1"/>
  <c r="F214" i="23"/>
  <c r="G214" i="23" s="1"/>
  <c r="F202" i="23"/>
  <c r="G202" i="23" s="1"/>
  <c r="F178" i="23"/>
  <c r="G178" i="23" s="1"/>
  <c r="F154" i="23"/>
  <c r="G154" i="23" s="1"/>
  <c r="F130" i="23"/>
  <c r="G130" i="23" s="1"/>
  <c r="F96" i="23"/>
  <c r="G96" i="23" s="1"/>
  <c r="F60" i="23"/>
  <c r="G60" i="23" s="1"/>
  <c r="F48" i="23"/>
  <c r="G48" i="23" s="1"/>
  <c r="F36" i="23"/>
  <c r="G36" i="23" s="1"/>
  <c r="F146" i="23"/>
  <c r="G146" i="23" s="1"/>
  <c r="F213" i="23"/>
  <c r="G213" i="23" s="1"/>
  <c r="F189" i="23"/>
  <c r="G189" i="23" s="1"/>
  <c r="F177" i="23"/>
  <c r="G177" i="23" s="1"/>
  <c r="F95" i="23"/>
  <c r="G95" i="23" s="1"/>
  <c r="F83" i="23"/>
  <c r="G83" i="23" s="1"/>
  <c r="F71" i="23"/>
  <c r="G71" i="23" s="1"/>
  <c r="F59" i="23"/>
  <c r="G59" i="23" s="1"/>
  <c r="F35" i="23"/>
  <c r="G35" i="23" s="1"/>
  <c r="F200" i="23"/>
  <c r="G200" i="23" s="1"/>
  <c r="F140" i="23"/>
  <c r="G140" i="23" s="1"/>
  <c r="F128" i="23"/>
  <c r="G128" i="23" s="1"/>
  <c r="G118" i="23"/>
  <c r="F94" i="23"/>
  <c r="G94" i="23" s="1"/>
  <c r="F82" i="23"/>
  <c r="G82" i="23" s="1"/>
  <c r="F139" i="23"/>
  <c r="G139" i="23" s="1"/>
  <c r="F127" i="23"/>
  <c r="G127" i="23" s="1"/>
  <c r="G117" i="23"/>
  <c r="F169" i="14"/>
  <c r="H130" i="23" l="1"/>
  <c r="D23" i="16" s="1"/>
  <c r="E23" i="16" s="1"/>
  <c r="D36" i="16"/>
  <c r="E36" i="16" s="1"/>
  <c r="D29" i="16"/>
  <c r="E29" i="16" s="1"/>
  <c r="D6" i="16"/>
  <c r="E6" i="16" s="1"/>
  <c r="D28" i="16"/>
  <c r="D31" i="16"/>
  <c r="E31" i="16" s="1"/>
  <c r="D5" i="16"/>
  <c r="D38" i="16"/>
  <c r="E38" i="16" s="1"/>
  <c r="D8" i="16"/>
  <c r="E8" i="16" s="1"/>
  <c r="D52" i="16"/>
  <c r="E52" i="16" s="1"/>
  <c r="D27" i="16"/>
  <c r="E27" i="16" s="1"/>
  <c r="H112" i="23"/>
  <c r="D19" i="16" s="1"/>
  <c r="D2" i="16"/>
  <c r="D59" i="16"/>
  <c r="E59" i="16" s="1"/>
  <c r="D60" i="16"/>
  <c r="H166" i="23"/>
  <c r="H57" i="23"/>
  <c r="H177" i="23"/>
  <c r="D22" i="16"/>
  <c r="H34" i="23"/>
  <c r="H61" i="23"/>
  <c r="H69" i="23"/>
  <c r="H241" i="23"/>
  <c r="H192" i="23"/>
  <c r="H16" i="23"/>
  <c r="H77" i="23"/>
  <c r="H153" i="23"/>
  <c r="H88" i="23"/>
  <c r="H168" i="23"/>
  <c r="H236" i="23"/>
  <c r="H134" i="23"/>
  <c r="H231" i="23"/>
  <c r="H48" i="23"/>
  <c r="H219" i="23"/>
  <c r="H123" i="23"/>
  <c r="H73" i="23"/>
  <c r="H211" i="23"/>
  <c r="H43" i="23"/>
  <c r="H157" i="23"/>
  <c r="H204" i="23"/>
  <c r="H197" i="23"/>
  <c r="H143" i="23"/>
  <c r="H225" i="23"/>
  <c r="H103" i="23"/>
  <c r="H138" i="23"/>
  <c r="H186" i="23"/>
  <c r="H53" i="23"/>
  <c r="E20" i="16"/>
  <c r="E3" i="17"/>
  <c r="E30" i="16"/>
  <c r="E53" i="16"/>
  <c r="D3" i="16"/>
  <c r="E35" i="16"/>
  <c r="E39" i="16"/>
  <c r="E41" i="16"/>
  <c r="E37" i="16"/>
  <c r="F78" i="14"/>
  <c r="F61" i="14"/>
  <c r="F179" i="14"/>
  <c r="F202" i="14"/>
  <c r="F100" i="14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88" i="25"/>
  <c r="E89" i="25"/>
  <c r="E90" i="25"/>
  <c r="E91" i="25"/>
  <c r="E92" i="25"/>
  <c r="E93" i="25"/>
  <c r="E94" i="25"/>
  <c r="E95" i="25"/>
  <c r="E96" i="25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87" i="25"/>
  <c r="C88" i="25"/>
  <c r="C89" i="25"/>
  <c r="C90" i="25"/>
  <c r="C91" i="25"/>
  <c r="C92" i="25"/>
  <c r="C93" i="25"/>
  <c r="C94" i="25"/>
  <c r="C95" i="25"/>
  <c r="C96" i="25"/>
  <c r="D12" i="16" l="1"/>
  <c r="E12" i="16" s="1"/>
  <c r="D18" i="16"/>
  <c r="E18" i="16" s="1"/>
  <c r="D15" i="16"/>
  <c r="E15" i="16" s="1"/>
  <c r="D13" i="16"/>
  <c r="D42" i="16"/>
  <c r="E42" i="16" s="1"/>
  <c r="D51" i="16"/>
  <c r="E51" i="16" s="1"/>
  <c r="D46" i="16"/>
  <c r="E46" i="16" s="1"/>
  <c r="D50" i="16"/>
  <c r="E50" i="16" s="1"/>
  <c r="D14" i="16"/>
  <c r="E14" i="16" s="1"/>
  <c r="D40" i="16"/>
  <c r="E40" i="16" s="1"/>
  <c r="D48" i="16"/>
  <c r="E48" i="16" s="1"/>
  <c r="D17" i="16"/>
  <c r="E17" i="16" s="1"/>
  <c r="D7" i="16"/>
  <c r="E7" i="16" s="1"/>
  <c r="E60" i="16"/>
  <c r="D47" i="16"/>
  <c r="E47" i="16" s="1"/>
  <c r="D32" i="16"/>
  <c r="E32" i="16" s="1"/>
  <c r="D4" i="16"/>
  <c r="E4" i="16" s="1"/>
  <c r="D16" i="16"/>
  <c r="E16" i="16" s="1"/>
  <c r="D49" i="16"/>
  <c r="E49" i="16" s="1"/>
  <c r="D33" i="16"/>
  <c r="E33" i="16" s="1"/>
  <c r="D24" i="16"/>
  <c r="E24" i="16" s="1"/>
  <c r="D10" i="16"/>
  <c r="E10" i="16" s="1"/>
  <c r="D34" i="16"/>
  <c r="E34" i="16" s="1"/>
  <c r="D45" i="16"/>
  <c r="E45" i="16" s="1"/>
  <c r="D11" i="16"/>
  <c r="E11" i="16" s="1"/>
  <c r="E3" i="16"/>
  <c r="E19" i="16"/>
  <c r="E13" i="16"/>
  <c r="E22" i="16"/>
  <c r="E54" i="16"/>
  <c r="D25" i="16"/>
  <c r="D43" i="16"/>
  <c r="E28" i="16"/>
  <c r="D9" i="16"/>
  <c r="E55" i="16"/>
  <c r="D26" i="16"/>
  <c r="D44" i="16"/>
  <c r="D21" i="16"/>
  <c r="E5" i="16"/>
  <c r="F203" i="14"/>
  <c r="B3" i="25"/>
  <c r="B5" i="25"/>
  <c r="B6" i="25"/>
  <c r="B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87" i="25"/>
  <c r="B88" i="25"/>
  <c r="B89" i="25"/>
  <c r="B90" i="25"/>
  <c r="B91" i="25"/>
  <c r="B92" i="25"/>
  <c r="B93" i="25"/>
  <c r="B94" i="25"/>
  <c r="B95" i="25"/>
  <c r="B96" i="25"/>
  <c r="E9" i="16" l="1"/>
  <c r="E43" i="16"/>
  <c r="E21" i="16"/>
  <c r="E25" i="16"/>
  <c r="E44" i="16"/>
  <c r="E26" i="16"/>
  <c r="B4" i="25"/>
  <c r="B22" i="25"/>
  <c r="F18" i="15" l="1"/>
  <c r="F17" i="15" s="1"/>
  <c r="F13" i="15"/>
  <c r="F12" i="15" s="1"/>
  <c r="F8" i="15"/>
  <c r="F7" i="15" s="1"/>
  <c r="F3" i="15"/>
  <c r="F2" i="15" s="1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87" i="25"/>
  <c r="F88" i="25"/>
  <c r="F89" i="25"/>
  <c r="F90" i="25"/>
  <c r="F91" i="25"/>
  <c r="F92" i="25"/>
  <c r="F93" i="25"/>
  <c r="F94" i="25"/>
  <c r="F95" i="25"/>
  <c r="F96" i="25"/>
  <c r="F98" i="25" l="1"/>
  <c r="C301" i="23"/>
  <c r="E2" i="16" l="1"/>
  <c r="E2" i="17"/>
  <c r="E9" i="17" l="1"/>
  <c r="D7" i="20" l="1"/>
  <c r="F25" i="15"/>
  <c r="F26" i="15" s="1"/>
  <c r="B7" i="20" l="1"/>
  <c r="F204" i="14"/>
  <c r="A7" i="20"/>
  <c r="H7" i="23"/>
  <c r="H6" i="23"/>
  <c r="H5" i="23"/>
  <c r="D56" i="16" l="1"/>
  <c r="E56" i="16" s="1"/>
  <c r="D57" i="16"/>
  <c r="E57" i="16" s="1"/>
  <c r="D58" i="16"/>
  <c r="E58" i="16" l="1"/>
  <c r="E62" i="16" s="1"/>
  <c r="C7" i="20" l="1"/>
  <c r="G7" i="20" s="1"/>
</calcChain>
</file>

<file path=xl/sharedStrings.xml><?xml version="1.0" encoding="utf-8"?>
<sst xmlns="http://schemas.openxmlformats.org/spreadsheetml/2006/main" count="1878" uniqueCount="864">
  <si>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</si>
  <si>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</si>
  <si>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</si>
  <si>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</si>
  <si>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</si>
  <si>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</si>
  <si>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</si>
  <si>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</si>
  <si>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</si>
  <si>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</si>
  <si>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</si>
  <si>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</si>
  <si>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</si>
  <si>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</si>
  <si>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</si>
  <si>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Código Unidad de Propiedad</t>
  </si>
  <si>
    <t>Cantidad</t>
  </si>
  <si>
    <t>MANO DE OBRA REDES (USD)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</si>
  <si>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</si>
  <si>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</si>
  <si>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</si>
  <si>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</si>
  <si>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</si>
  <si>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</si>
  <si>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</si>
  <si>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</si>
  <si>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</si>
  <si>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</si>
  <si>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</si>
  <si>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</si>
  <si>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</si>
  <si>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</si>
  <si>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</si>
  <si>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</si>
  <si>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</si>
  <si>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</si>
  <si>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</si>
  <si>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</si>
  <si>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</si>
  <si>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</si>
  <si>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</si>
  <si>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</si>
  <si>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</si>
  <si>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</si>
  <si>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</si>
  <si>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</si>
  <si>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</si>
  <si>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</si>
  <si>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</si>
  <si>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</si>
  <si>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</si>
  <si>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</si>
  <si>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</si>
  <si>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</si>
  <si>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</si>
  <si>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</si>
  <si>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</si>
  <si>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</si>
  <si>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</si>
  <si>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</si>
  <si>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</si>
  <si>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</si>
  <si>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</si>
  <si>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</si>
  <si>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</si>
  <si>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</si>
  <si>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</si>
  <si>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</si>
  <si>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</si>
  <si>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</si>
  <si>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</si>
  <si>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</si>
  <si>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</si>
  <si>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</si>
  <si>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</si>
  <si>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</si>
  <si>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</si>
  <si>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</si>
  <si>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</si>
  <si>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</si>
  <si>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</si>
  <si>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</si>
  <si>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</si>
  <si>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</si>
  <si>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</si>
  <si>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</si>
  <si>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</si>
  <si>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</si>
  <si>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</si>
  <si>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</si>
  <si>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</si>
  <si>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</si>
  <si>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</si>
  <si>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</si>
  <si>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</si>
  <si>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</si>
  <si>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</si>
  <si>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</si>
  <si>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</si>
  <si>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</si>
  <si>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</si>
  <si>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</si>
  <si>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</si>
  <si>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</si>
  <si>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</si>
  <si>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</si>
  <si>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</si>
  <si>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</si>
  <si>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</si>
  <si>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</si>
  <si>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</si>
  <si>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</si>
  <si>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</si>
  <si>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</si>
  <si>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</si>
  <si>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</si>
  <si>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</si>
  <si>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</si>
  <si>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</si>
  <si>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</si>
  <si>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</si>
  <si>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</si>
  <si>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</si>
  <si>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</si>
  <si>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TOTAL MANO DE OBRA SIN IVA USD....................................</t>
  </si>
  <si>
    <t>SUBTOTALES</t>
  </si>
  <si>
    <t>ACOMETIDAS</t>
  </si>
  <si>
    <t>CAMBIO O REUBICACIÓN DE ACOMETIDA BIFÁSICA</t>
  </si>
  <si>
    <t>CAJA DE DISTRIBUCIÓN ANTIHURTO</t>
  </si>
  <si>
    <t>CAMBIO O REUBICACIÓN DE CAJA DE DISTRIBUCIÓN BIFÁSICA ANTIHURTO</t>
  </si>
  <si>
    <t>MEDIDORES</t>
  </si>
  <si>
    <t>VARIOS</t>
  </si>
  <si>
    <t>INSTALACIÓN DE SOPORTE DE ACOMETIDA 3 "</t>
  </si>
  <si>
    <t>INSTALACIÓN DE PUESTA A TIERRA (VARILLA DE COBRE, CONECTOR Y CONDUCTOR NO.8 AWG)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</si>
  <si>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</si>
  <si>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</si>
  <si>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</si>
  <si>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</si>
  <si>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</si>
  <si>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</si>
  <si>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</si>
  <si>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P.U.</t>
  </si>
  <si>
    <t>APD-0PCC</t>
  </si>
  <si>
    <t>CO0-0J2x4</t>
  </si>
  <si>
    <t>ESE-1ER</t>
  </si>
  <si>
    <t>ESV-1CD</t>
  </si>
  <si>
    <t>ESV-1CR</t>
  </si>
  <si>
    <t>OTROS G6</t>
  </si>
  <si>
    <t>PO0-0HC12_2000</t>
  </si>
  <si>
    <t>PO0-0HC12_500</t>
  </si>
  <si>
    <t>PT0-0PC2_1</t>
  </si>
  <si>
    <t>PT0-0PC2_2</t>
  </si>
  <si>
    <t>SPV-1F12K</t>
  </si>
  <si>
    <t>TAD-0FS</t>
  </si>
  <si>
    <t>TAD-0TS</t>
  </si>
  <si>
    <t>TAV-0FD</t>
  </si>
  <si>
    <t>TAV-0FS</t>
  </si>
  <si>
    <t>TAV-0TD</t>
  </si>
  <si>
    <t>TAV-0TS</t>
  </si>
  <si>
    <t>ESD-1ED</t>
  </si>
  <si>
    <t>ESD-1EP</t>
  </si>
  <si>
    <t>ESD-1ER</t>
  </si>
  <si>
    <t>AC0-REUBICACIÓN</t>
  </si>
  <si>
    <t>ALAMBRE GALVANIZADO NO. 16 BWG</t>
  </si>
  <si>
    <t>TUERCA OJO OVALADO DE ACERO GALV. PARA PERNO DE 16 MM DIAM.</t>
  </si>
  <si>
    <t>HORQUILLA ANCLAJE ACERO GALV. 16 MM DIAM, 75 MM LONG. 7.000 KG, CON PASADOR</t>
  </si>
  <si>
    <t>TIRAFUSIBLE DE MEDIO VOLTAJE CABEZA REMOVIBLE 12 A, TIPO K</t>
  </si>
  <si>
    <t>PIEDRA DE ASENTAR GRANO FINO Y GRANO GRUESO</t>
  </si>
  <si>
    <t>RIPIO TRITURADO 3/4"</t>
  </si>
  <si>
    <t>CEMENTO GRIS SACO DE 50 KG</t>
  </si>
  <si>
    <t>ARENA DE RIO</t>
  </si>
  <si>
    <t>BASE PORTAFUSIBLE UNIPOLAR, TIPO NH TAMAÑO 1, 250 A, 500 V, TIPO AJUSTE: PERNO PASANTE.</t>
  </si>
  <si>
    <t>SECCIONADOR FUSIBLE UNIPOLAR ABIERTO 27 KV, 12 KA, BIL: 150 KV, 100 A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</si>
  <si>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</si>
  <si>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</si>
  <si>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</si>
  <si>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</si>
  <si>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</si>
  <si>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</si>
  <si>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</si>
  <si>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</si>
  <si>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</si>
  <si>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</si>
  <si>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</si>
  <si>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</si>
  <si>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</si>
  <si>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</si>
  <si>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</si>
  <si>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</si>
  <si>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</si>
  <si>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</si>
  <si>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BID-EC-L1223-RSND-EEQUI-DI-OB-001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</si>
  <si>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</si>
  <si>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</si>
  <si>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</si>
  <si>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</si>
  <si>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</si>
  <si>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A.5.7.1. ACT.</t>
  </si>
  <si>
    <t>ENSAMBLAJE DE ESTRUCTURA BAJO VOLTAJE / RACKS DE 1 a 2 VÍAS- NUEVO</t>
  </si>
  <si>
    <t>DESMONTAJE DE ESTRUCTURA BAJO VOLTAJE MONOFÁSICA/ RACKS DE 1 a 2 VÍAS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</si>
  <si>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</si>
  <si>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</si>
  <si>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</si>
  <si>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</si>
  <si>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</si>
  <si>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</si>
  <si>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</si>
  <si>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TENDIDO Y REGULADO DE REDES PREENSAMBLADAS DE BAJO VOLTAJE 2 CONDUCTORES - NUEVO</t>
  </si>
  <si>
    <t>E.1.3.1. ACT.</t>
  </si>
  <si>
    <t>TENDIDO DE CABLE SUBTERRANEO DE MV EN DUCTO, CALIBRE 500 MCM - NUEVO</t>
  </si>
  <si>
    <t>E.2.1.1. ACT.</t>
  </si>
  <si>
    <t>ELABORACIÓN DE PUNTAS TERMINAL RECTA PARA INTERIOR O EXTERIOR</t>
  </si>
  <si>
    <t>E.2.1.4. ACT.</t>
  </si>
  <si>
    <t>INSTALACIÓN DE PUNTA TERMINAL EN CÁMARA DE TRASFORMACIÓN</t>
  </si>
  <si>
    <t>E.2.2.1. ACT.</t>
  </si>
  <si>
    <t>INSTALACION DE PUNTA TERMINAL EN POSTE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</si>
  <si>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</si>
  <si>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</si>
  <si>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</si>
  <si>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</si>
  <si>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</si>
  <si>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</si>
  <si>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</si>
  <si>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CAMBIO O REUBICACIÓN DE ACOMETIDA TRIFÁSICA</t>
  </si>
  <si>
    <t>CAMBIO O REUBICACIÓN DE CAJA DE DISTRIBUCIÓN TRIFÁSICA ANTIHURTO</t>
  </si>
  <si>
    <t>CAMBIO O REUBICACIÓN DE MEDIDOR BIFÁSICO CON CAJA ANTIHURTO</t>
  </si>
  <si>
    <t>CAMBIO O REUBICACIÓN DE MEDIDOR TRIFÁSICO CON CAJA ANTIHURTO</t>
  </si>
  <si>
    <t>SOPORTE PARA FIJACIÓN A TUBO GALVANIZADO, REJAS, POSTE DE HORMIGÓN O PARED</t>
  </si>
  <si>
    <t>OBRAS CIVILES
(USD)</t>
  </si>
  <si>
    <t>MATERIALES REDES (USD)</t>
  </si>
  <si>
    <t>MANO DE OBRA ACOMETIDAS Y MEDIDORES
(USD)</t>
  </si>
  <si>
    <t>ESD-4EP</t>
  </si>
  <si>
    <t>AC0-0X3x6C</t>
  </si>
  <si>
    <t>VARILLA PUESTA A TIERRA DE 16 MM DIAM Y 1.80 M LONG</t>
  </si>
  <si>
    <t>CARTUCHO FUSIBLE PARA BAJO VOLTAJE, TIPO NH TAMAÑO 1, 40 A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</si>
  <si>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</si>
  <si>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</si>
  <si>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</si>
  <si>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</si>
  <si>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</si>
  <si>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</si>
  <si>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</si>
  <si>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</si>
  <si>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Replanteo y nivelación lineal</t>
  </si>
  <si>
    <t>Corte de carpeta asfáltica con equipo mecánico</t>
  </si>
  <si>
    <t>Corte de hormigón con equipo mecánico</t>
  </si>
  <si>
    <t>Retiro de sumideros</t>
  </si>
  <si>
    <t>Rotura de piso o acera de hormigón</t>
  </si>
  <si>
    <t>Derrocamiento de hormigón armado con martillo eléctrico</t>
  </si>
  <si>
    <t>Derrocamiento de hormigón simple con martillo eléctrico</t>
  </si>
  <si>
    <t>Retiro de adoquín peatonal</t>
  </si>
  <si>
    <t>Módulo de cerramiento provisional metálico a=1.2m</t>
  </si>
  <si>
    <t>Cerramiento provisional de yute</t>
  </si>
  <si>
    <t>Rampa peatonal en estructura de madera</t>
  </si>
  <si>
    <t>Rampa vehicular en estructura metálica</t>
  </si>
  <si>
    <t>Excavación manual de 0-2m</t>
  </si>
  <si>
    <t>Excavación a máquina</t>
  </si>
  <si>
    <t>Rasanteo de zanja</t>
  </si>
  <si>
    <t>Cama de arena</t>
  </si>
  <si>
    <t>Relleno manual compactado con arena fina</t>
  </si>
  <si>
    <t>Relleno manual compactado con sub base clase III</t>
  </si>
  <si>
    <t>Malla electrosoldada (6.15)</t>
  </si>
  <si>
    <t>Reinstalación de sumideros</t>
  </si>
  <si>
    <t>Acero de refuerzo en varillas corrugadas fy=4200 kg/cm2 (provisión, conf y colocación)</t>
  </si>
  <si>
    <t>Grava para drenes</t>
  </si>
  <si>
    <t>Recolocación de adoquín peatonal</t>
  </si>
  <si>
    <t>Rotura de pavimento flexible</t>
  </si>
  <si>
    <t>Excavación a máquina (Nocturno)</t>
  </si>
  <si>
    <t>A.1.2. ACT.</t>
  </si>
  <si>
    <t>REPLANTEO EN VANOS MAYORES A 80 METROS</t>
  </si>
  <si>
    <t>Km</t>
  </si>
  <si>
    <t>A.2.1.3. ACT.</t>
  </si>
  <si>
    <t>TRANSPORTE DE POSTES DE HORMIGÓN SUPERIOR EN PESO Y/O LONGITUD AL DE 14M Y 2000 KG DE CAPACIDAD DE ROTURA</t>
  </si>
  <si>
    <t>A.2.2.2. ACT.</t>
  </si>
  <si>
    <t>TRANSPORTE DE POSTES DE METAL PARA AP DE LONGITUD IGUAL O MENOR A 14 METROS</t>
  </si>
  <si>
    <t>A.2.2.3. ACT.</t>
  </si>
  <si>
    <t>TRANSPORTE DE POSTES DE METAL PARA AP DE LONGITUD MAYOR A 14  METROS</t>
  </si>
  <si>
    <t>A.3.3. ACT.</t>
  </si>
  <si>
    <t>DESBROCE EN MONTAÑA (km)</t>
  </si>
  <si>
    <t>A.3.4. ACT.</t>
  </si>
  <si>
    <t>TALADO DE ÁRBOLES</t>
  </si>
  <si>
    <t>A.4.2.1.1. ACT.</t>
  </si>
  <si>
    <t>PLANTADO DE POSTES DE FIBRA DE VIDRIO A MANO</t>
  </si>
  <si>
    <t>A.4.2.1.2. ACT.</t>
  </si>
  <si>
    <t>PLANTADO DE POSTES DE METAL PARA AP DE LONGITUD IGUAL O MENOR A 14 METROS</t>
  </si>
  <si>
    <t>A.4.2.1.3. ACT.</t>
  </si>
  <si>
    <t>PLANTADO DE POSTES DE METAL PARA AP DE LONGITUD MAYOR A 14  METROS</t>
  </si>
  <si>
    <t>A.5.2.1. ACT.</t>
  </si>
  <si>
    <t>ENSAMBLAJE DE ESTRUCTURA DE MEDIO VOLTAJE BIFÁSICA (6-23kV) - NUEVO</t>
  </si>
  <si>
    <t>A.5.2.3. ACT.</t>
  </si>
  <si>
    <t xml:space="preserve">DESMONTAJE DE ESTRUCTURA DE MEDIO VOLTAJE BIFÁSICA (6-23kV) </t>
  </si>
  <si>
    <t>A.5.12.1. ACT.</t>
  </si>
  <si>
    <t>TENDIDO Y REGULADO DE CONDUCTORES No. 266 a 398 AWG - NUEVO</t>
  </si>
  <si>
    <t>A.5.12.3. ACT.</t>
  </si>
  <si>
    <t>DESMONTAJE DE CONDUCTORES No. 266 a 398 AWG</t>
  </si>
  <si>
    <t>A.9.7.3. ACT.</t>
  </si>
  <si>
    <t>DESMONTAJE DE EQUIPO RECONECTADOR, INTERRUPTOR O REGULADOR</t>
  </si>
  <si>
    <t>C.4.1.1. ACT.</t>
  </si>
  <si>
    <t>MOVILIZACION O ARRASTRE DE POSTE DE HORMIGON EN TERRENO CON GRADIENTE ENTRE 0 Y 15 GRADOS A MANO.</t>
  </si>
  <si>
    <t>C.4.1.2. ACT.</t>
  </si>
  <si>
    <t>MOVILIZACION O ARRASTRE DE POSTE DE FIBRA DE VIDRIO O MADERA EN TERRENO CON GRADIENTE ENTRE 0 Y 15 GRADOS A MANO.</t>
  </si>
  <si>
    <t>C.4.2.1. ACT.</t>
  </si>
  <si>
    <t>MOVILIZACION O ARRASTRE DE POSTE DE HORMIGON EN TERRENO CON GRADIENTE ENTRE 15 Y 60 GRADOS A MANO.</t>
  </si>
  <si>
    <t>C.4.2.2. ACT.</t>
  </si>
  <si>
    <t>MOVILIZACION O ARRASTRE DE POSTE DE FIBRA DE VIDRIO O MADERA EN TERRENO CON GRADIENTE ENTRE 15 Y 60 GRADOS A MANO</t>
  </si>
  <si>
    <t>C.4.3.1. ACT.</t>
  </si>
  <si>
    <t>MOVILIZACION O ARRASTRE DE POSTE DE HORMIGON EN TERRENO PANTANOSO-CRUCE DE RÍO O PENDIENTE SUPERIOR A 60 GRADOS A MANO.</t>
  </si>
  <si>
    <t>C.4.3.2. ACT.</t>
  </si>
  <si>
    <t>MOVILIZACION O ARRASTRE DE POSTE DE FIBRA DE VIDRIO O MADERA EN TERRENO PANTANOSO-CRUCE DE RÍO O PENDIENTE SUPERIOR A 60 GRADOS A MANO.</t>
  </si>
  <si>
    <t>C.4.4. ACT.</t>
  </si>
  <si>
    <t>MOVILIZACIÓN O ACARREO MANUAL DE TRANSFORMADORES HASTA 50 KVA</t>
  </si>
  <si>
    <t>C.4.5.1. ACT.</t>
  </si>
  <si>
    <t>PLANTADO O IZADO DE POSTES DE HORMIGÓN A MANO</t>
  </si>
  <si>
    <t>C.4.5.3. ACT.</t>
  </si>
  <si>
    <t xml:space="preserve">RETIRO O DESMONTAJE A MANO DE POSTES DE HORMIGON </t>
  </si>
  <si>
    <t>C.4.5.4. ACT.</t>
  </si>
  <si>
    <t xml:space="preserve">RETIRO O DESMONTAJE DESMONTAJE A MANO DE POSTES DE FIBRA DE VIDRIO O MADERA 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</si>
  <si>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</si>
  <si>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</si>
  <si>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</si>
  <si>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</si>
  <si>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D.9.1.3. ACT.</t>
  </si>
  <si>
    <t>DESMONTAJE DE REDES PREENSAMBLADAS DE BAJO VOLTAJE, 4 CONDUCTORES</t>
  </si>
  <si>
    <t>D.9.2.1. ACT.</t>
  </si>
  <si>
    <t>TENDIDO Y REGULADO DE REDES PREENSAMBLADAS DE BAJO VOLTAJE, 3 CONDUCTORES - NUEVO</t>
  </si>
  <si>
    <t>D.9.2.3. ACT.</t>
  </si>
  <si>
    <t>DESMONTAJE DE REDES PREENSAMBLADAS DE BAJO VOLTAJE, 3 CONDUCTORES</t>
  </si>
  <si>
    <t>D.9.4.1. ACT.</t>
  </si>
  <si>
    <t>ELABORACIÓN DE PUENTES AÉREOS PREENSAMBLADOS, 5 CONDUCTORES - NUEVO</t>
  </si>
  <si>
    <t>D.9.4.3. ACT.</t>
  </si>
  <si>
    <t>DESMONTAJE DE PUENTES AÉREOS PREENSAMBLADOS, 5 CONDUCTORES</t>
  </si>
  <si>
    <t>D.9.5.1. ACT.</t>
  </si>
  <si>
    <t>ELABORACIÓN DE PUENTES AÉREOS PREENSAMBLADOS, 4 CONDUCTORES - NUEVO</t>
  </si>
  <si>
    <t>D.9.5.3. ACT.</t>
  </si>
  <si>
    <t>DESMONTAJE DE PUENTES AÉREOS PREENSAMBLADOS, 4 CONDUCTORES</t>
  </si>
  <si>
    <t>D.9.6.1. ACT.</t>
  </si>
  <si>
    <t>ELABORACIÓN DE PUENTES AÉREOS PREENSAMBLADOS, 3 CONDUCTORES - NUEVO</t>
  </si>
  <si>
    <t>D.9.6.3. ACT.</t>
  </si>
  <si>
    <t>DESMONTAJE DE PUENTES AÉREOS PREENSAMBLADOS, 3 CONDUCTORES</t>
  </si>
  <si>
    <t>D.9.7.1. ACT.</t>
  </si>
  <si>
    <t>ELABORACIÓN DE PUENTES AÉREOS PREENSAMBLADOS, 2 CONDUCTORES - NUEVO</t>
  </si>
  <si>
    <t>D.9.7.3. ACT.</t>
  </si>
  <si>
    <t>DESMONTAJE DE PUENTES AÉREOS PREENSAMBLADOS, 2 CONDUCTORES</t>
  </si>
  <si>
    <t>D.10.1.3. ACT.</t>
  </si>
  <si>
    <t>DESMONTAJE DE CAJAS DE DISTRIBUCIÓN TRIFÁSICA EN POSTE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</si>
  <si>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</si>
  <si>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</si>
  <si>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</si>
  <si>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</si>
  <si>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E.1.1.1. ACT.</t>
  </si>
  <si>
    <t>TENDIDO DE CABLE SUBTERRANEO DE MV EN DUCTO, CALIBRE 2 A 4/0 AWG - NUEVO</t>
  </si>
  <si>
    <t>E.1.1.3. ACT.</t>
  </si>
  <si>
    <t xml:space="preserve">DESMONTAJE DE CABLE SUBTERRANEO DE MV EN DUCTO, CALIBRE 2 A 4/0 AWG </t>
  </si>
  <si>
    <t>E.1.2.1. ACT.</t>
  </si>
  <si>
    <t>TENDIDO DE CABLE SUBTERRANEO DE MV EN DUCTO, CALIBRE 250 A 400 MCM - NUEVO</t>
  </si>
  <si>
    <t>E.1.2.3. ACT.</t>
  </si>
  <si>
    <t>DESMONTAJE DE CABLE SUBTERRANEO DE MV EN DUCTO, CALIBRE 250 A 400 MCM</t>
  </si>
  <si>
    <t>E.1.3.3. ACT.</t>
  </si>
  <si>
    <t>DESMONTAJE DE CABLE SUBTERRANEO DE MV EN DUCTO, CALIBRE 500 MCM</t>
  </si>
  <si>
    <t>E.1.4.1. ACT.</t>
  </si>
  <si>
    <t>TENDIDO DE CABLE SUBTERRANEO DE MV EN DUCTO, CALIBRE 750 MCM - NUEVO</t>
  </si>
  <si>
    <t>E.1.4.3. ACT.</t>
  </si>
  <si>
    <t>DESMONTAJE DE CABLE SUBTERRANEO DE MV EN DUCTO, CALIBRE 750 MCM</t>
  </si>
  <si>
    <t>E.1.5.1. ACT.</t>
  </si>
  <si>
    <t>TENDIDO DE CABLE SUBTERRANEO DE BV EN DUCTO, CALIBRE 8 - 4 AWG - NUEVO</t>
  </si>
  <si>
    <t>E.1.5.3. ACT.</t>
  </si>
  <si>
    <t xml:space="preserve">DESMONTAJE DE CABLE SUBTERRANEO DE BV EN DUCTO, CALIBRE 8 - 4 AWG </t>
  </si>
  <si>
    <t>E.1.6.1. ACT.</t>
  </si>
  <si>
    <t>TENDIDO DE CABLE SUBTERRANEO DE BV EN DUCTO, CALIBRE 2-2/0 AWG - NUEVO</t>
  </si>
  <si>
    <t>E.1.6.3. ACT.</t>
  </si>
  <si>
    <t>DESMONTAJE DE CABLE SUBTERRANEO DE BV EN DUCTO, CALIBRE 2-2/0 AWG</t>
  </si>
  <si>
    <t>E.1.7.1. ACT.</t>
  </si>
  <si>
    <t>TENDIDO DE CABLE SUBTERRANEO DE BV EN DUCTO, CALIBRE 3/0 - 4/0 AWG - NUEVO</t>
  </si>
  <si>
    <t>E.1.7.3. ACT.</t>
  </si>
  <si>
    <t xml:space="preserve">DESMONTAJE DE CABLE SUBTERRANEO DE BV EN DUCTO, CALIBRE 3/0 - 4/0 AWG </t>
  </si>
  <si>
    <t>E.1.8.1. ACT.</t>
  </si>
  <si>
    <t>TENDIDO DE CABLE SUBTERRANEO DE BV EN DUCTO, CALIBRE 250 MCM - NUEVO</t>
  </si>
  <si>
    <t>E.1.8.3. ACT.</t>
  </si>
  <si>
    <t xml:space="preserve">DESMONTAJE DE CABLE SUBTERRANEO DE BV EN DUCTO, CALIBRE 250 MCM </t>
  </si>
  <si>
    <t>E.1.9.1. ACT.</t>
  </si>
  <si>
    <t>TENDIDO DE CABLE SUBTERRANEO DE BV EN DUCTO, CALIBRE 350 - 500 MCM - NUEVO</t>
  </si>
  <si>
    <t>E.1.9.3. ACT.</t>
  </si>
  <si>
    <t>DESMONTAJE DE CABLE SUBTERRANEO DE BV EN DUCTO, CALIBRE 350 - 500 MCM</t>
  </si>
  <si>
    <t>E.2.1.2. ACT.</t>
  </si>
  <si>
    <t xml:space="preserve">ELABORACIÓN DE PUNTAS TERMINAL TIPO CODO PARA CELDAS Y TRANSFORMADOR TIPO PEDESTAL </t>
  </si>
  <si>
    <t>E.2.1.2.1. ACT.</t>
  </si>
  <si>
    <t>DESMONTAJE DE PUNTAS TERMINALES TIPO CODO PARA CELDAS Y TRANSFORMADOR TIPO PEDESTAL</t>
  </si>
  <si>
    <t>E.2.1.3. ACT.</t>
  </si>
  <si>
    <t xml:space="preserve">ELABORACIÓN DE EMPALMES EN MV CON CINTAS Y PREMOLDEADOS </t>
  </si>
  <si>
    <t>E.2.1.5. ACT.</t>
  </si>
  <si>
    <t>DESMONTAJE DE PUNTAS TERMINALES EN CÁMARA DE TRANSFORMACIÓN</t>
  </si>
  <si>
    <t>E.2.2.3. ACT.</t>
  </si>
  <si>
    <t>DESMONTAJE DE PUNTAS TERMINALES EN POSTE</t>
  </si>
  <si>
    <t>E.3.1.1. ACT.</t>
  </si>
  <si>
    <t xml:space="preserve">INSTALACION DE HERRAJES EN CÁMARAS </t>
  </si>
  <si>
    <t>E.3.1.3. ACT.</t>
  </si>
  <si>
    <t xml:space="preserve">DESMONTAJE DE HERRAJES EN CÁMARAS </t>
  </si>
  <si>
    <t>E.3.2.1. ACT.</t>
  </si>
  <si>
    <t>MONTAJE DE TRANSFORMADOR EN CÁMARA, HASTA 125 KVA</t>
  </si>
  <si>
    <t>E.3.2.3. ACT.</t>
  </si>
  <si>
    <t>DESMONTAJE DE TRANSFORMADOR EN CÁMARA, HASTA 125 KVA</t>
  </si>
  <si>
    <t>E.3.3.1. ACT.</t>
  </si>
  <si>
    <t>MONTAJE DE TRANSFORMADOR EN CÁMARA, DE 150 A 500 KVA</t>
  </si>
  <si>
    <t>E.3.3.3. ACT.</t>
  </si>
  <si>
    <t>DESMONTAJE DE TRANSFORMADOR EN CÁMARA, DE 150 A 500 KVA</t>
  </si>
  <si>
    <t>E.4.10.1. ACT.</t>
  </si>
  <si>
    <t>MONTAJE DE PARARRAYOS DE MEDIO VOLTAJE EN CÁMARA</t>
  </si>
  <si>
    <t>E.4.10.3. ACT.</t>
  </si>
  <si>
    <t>DESMONTAJE DE PARARRAYOS DE MEDIO VOLTAJE EN CÁMARA</t>
  </si>
  <si>
    <t>E.4.11.1. ACT.</t>
  </si>
  <si>
    <t xml:space="preserve">MONTAJE DE DISYUNTOR TERMOMAGNÉTICO. MÁS DE 600 A EN BV </t>
  </si>
  <si>
    <t>E.4.11.3. ACT.</t>
  </si>
  <si>
    <t xml:space="preserve">DESMONTAJE DE DISYUNTOR TERMOMAGNÉTICO. MÁS DE 600 A EN BV </t>
  </si>
  <si>
    <t>E.4.3.1. ACT.</t>
  </si>
  <si>
    <t>MOVILIZACIÓN O ACARREO MANUAL DE TRANSFORMADORES HASTA 125 KVA</t>
  </si>
  <si>
    <t>E.4.4.1. ACT.</t>
  </si>
  <si>
    <t>MOVILIZACIÓN O ACARREO MANUAL DE TRANSFORMADORES DE 150 A 500 KVA</t>
  </si>
  <si>
    <t>E.4.5.1. ACT.</t>
  </si>
  <si>
    <t>MONTAJE DE SECCIONADORES DE MV EN CÁMARA</t>
  </si>
  <si>
    <t>E.4.5.3. ACT.</t>
  </si>
  <si>
    <t>DESMONTAJE DE SECCIONADORES DE MV EN CÁMARA</t>
  </si>
  <si>
    <t>E.4.7.1. ACT.</t>
  </si>
  <si>
    <t>MONTAJE DE DISYUNTOR TERMOMAGNÉTICO DE 100 A 600 A EN BV</t>
  </si>
  <si>
    <t>E.4.7.3. ACT.</t>
  </si>
  <si>
    <t xml:space="preserve">DESMONTAJE DE DISYUNTOR TERMOMAGNÉTICO DE 100 A 600 A EN BV </t>
  </si>
  <si>
    <t>E.4.8.1. ACT.</t>
  </si>
  <si>
    <t xml:space="preserve">MONTAJE DE CELDAS DE MV </t>
  </si>
  <si>
    <t>E.4.8.3. ACT.</t>
  </si>
  <si>
    <t>DESMONTAJE DE CELDAS MV</t>
  </si>
  <si>
    <t>E.5.1.1. ACT.</t>
  </si>
  <si>
    <t>MONTAJE Y CONEXIONADO DE TABLERO DE DISTRIBUCIÓN DE BAJO VOLTAJE, DE HASTA 6 CIRCUITOS DE SALIDA</t>
  </si>
  <si>
    <t>E.5.1.2. ACT.</t>
  </si>
  <si>
    <t>DESMONTAJE Y DESCONEXIONADO DE TABLERO DE DISTRIBUCIÓN DE BAJO VOLTAJE, DE HASTA 6 CIRCUITOS DE SALIDA</t>
  </si>
  <si>
    <t>E.5.1.3. ACT.</t>
  </si>
  <si>
    <t>MONTAJE Y CONEXIONADO DE TABLERO DE DISTRIBUCIÓN DE BAJO VOLTAJE, DE MAS DE 6 CIRCUITOS DE SALIDA</t>
  </si>
  <si>
    <t>E.5.1.4. ACT.</t>
  </si>
  <si>
    <t>DESMONTAJE Y DESCONEXIONADO DE TABLERO DE DISTRIBUCIÓN DE BAJO VOLTAJE, DE MAS DE 6 CIRCUITOS DE SALIDA</t>
  </si>
  <si>
    <t>E.5.1.5. ACT.</t>
  </si>
  <si>
    <t>MONTAJE Y CONEXIONADO ESTRUCTURA METÁLICA PARA INSTALACIÓN DE FUSIBLES NH EN BAJO VOLTAJE, DE HASTA 8 CIRCUITOS DE SALIDA</t>
  </si>
  <si>
    <t>E.5.2.1. ACT.</t>
  </si>
  <si>
    <t>INSTALACIÓN DE MALLA DE PUESTA A TIERRA, HASTA 6 VARILLAS</t>
  </si>
  <si>
    <t>E.5.2.2. ACT.</t>
  </si>
  <si>
    <t>CONEXIÓN A TIERRA DE ELEMENTOS METALICOS DENTRO DE UNA CÁMARA</t>
  </si>
  <si>
    <t>E.6. ACT.</t>
  </si>
  <si>
    <t>COLOCACIÓN DE TAPONES EN BANCOS DE DUCTOS</t>
  </si>
  <si>
    <t>E.7. ACT.</t>
  </si>
  <si>
    <t>INSTALACIÓN DE PUNTOS DE LUMINACIÓN Y TOMA CORRIENTES DE 127 Y 220V, EN CÁMARAS DE TRANSFORMACIÓN</t>
  </si>
  <si>
    <t>E.8. ACT.</t>
  </si>
  <si>
    <t>CONEXIÓN ELÉCTRICA DE BOMBA</t>
  </si>
  <si>
    <t>E.11. ACT.</t>
  </si>
  <si>
    <t>INSTALACIÓN BARRA MULTICONECTORA PARA DERIVACIÓN DE ACOMETIDAS</t>
  </si>
  <si>
    <t>E.15. ACT.</t>
  </si>
  <si>
    <t>BARRA DE TIERRAS PARA CONEXIÓN A TIERRA</t>
  </si>
  <si>
    <t>E.16.ACT.</t>
  </si>
  <si>
    <t>ELABORACIÓN DE EMPALMES EN BV</t>
  </si>
  <si>
    <t>E.17.ACT.</t>
  </si>
  <si>
    <t>MONTAJE DE EQUIPO RTU</t>
  </si>
  <si>
    <t>E.18.ACT</t>
  </si>
  <si>
    <t>INSTALACIÓN DE BARRAJE PREMOLDEADO 200 A O 600 A PARA MEDIO VOLTAJE - 25 KV - 4 A 6 VÍAS</t>
  </si>
  <si>
    <t>E.19.ACT</t>
  </si>
  <si>
    <t>HERRAJES PARA SUJECIÓN DE CONDUCTORES DE MV Y BV, EN CÁMARAS DE TRANSFORMACIÓN</t>
  </si>
  <si>
    <t>E.20.1.ACT.</t>
  </si>
  <si>
    <t>CONEXIÓN DE ACOMETIDA LUMINARIA</t>
  </si>
  <si>
    <t>E.20.2.ACT.</t>
  </si>
  <si>
    <t>CONEXIÓN DE LUMINARIA</t>
  </si>
  <si>
    <t>E.20.3.ACT.</t>
  </si>
  <si>
    <t>TENDIDO MULTICONDUCTOR ILUMINACIÓN LED THHN</t>
  </si>
  <si>
    <t>F.1. ACT</t>
  </si>
  <si>
    <t>EXCAVACIÓN DE ZANJAS DE 0-2M A MAQUINA</t>
  </si>
  <si>
    <t>F.2. ACT</t>
  </si>
  <si>
    <t>RELLENO Y COMPACTADO SUELO SITIO</t>
  </si>
  <si>
    <t>F.3. ACT</t>
  </si>
  <si>
    <t>DESALOJO DE ESCOMBROS DISTANCIA &lt;= 20KM</t>
  </si>
  <si>
    <t>F.4. ACT</t>
  </si>
  <si>
    <t>REPOSICIÓN DE ADOQUÍN DE PIEDRA</t>
  </si>
  <si>
    <t>F.6. ACT</t>
  </si>
  <si>
    <t>SUB-BASE DE LASTRE</t>
  </si>
  <si>
    <t>F.8. ACT</t>
  </si>
  <si>
    <t>REPAVIMENTACIÓN DE ACERA 10 CM HORMIGÓN DE 210 KG/CM2</t>
  </si>
  <si>
    <t>G.1.1.</t>
  </si>
  <si>
    <t>ENSAMBLAJE DE ESTRUCTURA SEMIAISLADA TANGENTE</t>
  </si>
  <si>
    <t>G.1.1.1.</t>
  </si>
  <si>
    <t>ENSAMBLAJE DE ESTRUCTURA SEMIAISLADA TANGENTE MONOFÁSICA</t>
  </si>
  <si>
    <t>G.1.2.1.</t>
  </si>
  <si>
    <t>ENSAMBLAJE DE ESTRUCTURA SEMIAISLADA ANGULAR SUAVE</t>
  </si>
  <si>
    <t>G.1.2.2.</t>
  </si>
  <si>
    <t>ENSAMBLAJE DE ESTRUCTURA SEMIAISLADA ANGULAR FUERTE</t>
  </si>
  <si>
    <t>G.1.2.2.1.</t>
  </si>
  <si>
    <t>ENSAMBLAJE DE ESTRUCTURA SEMIAISLADA ANGULAR FUERTE MONOFÁSICA</t>
  </si>
  <si>
    <t>G.1.3.</t>
  </si>
  <si>
    <t>ENSAMBLAJE DE ESTRUCTURA SEMIAISLADA DOBLE RETENCIÓN</t>
  </si>
  <si>
    <t>G.1.3.1.</t>
  </si>
  <si>
    <t>ENSAMBLAJE DE ESTRUCTURA SEMIAISLADA DOBLE RETENCIÓN MONOFÁSICA</t>
  </si>
  <si>
    <t>G.1.4.</t>
  </si>
  <si>
    <t>ENSAMBLAJE DE ESTRUCTURA SEMIAISLADA RETENCIÓN</t>
  </si>
  <si>
    <t>G.1.4.1.</t>
  </si>
  <si>
    <t>ENSAMBLAJE DE ESTRUCTURA SEMIAISLADA RETENCIÓN MONOFÁSICO</t>
  </si>
  <si>
    <t>G.2.2.4.</t>
  </si>
  <si>
    <t>TENDIDO Y REGULADO DE CONDUCTORES SEMIAISLADO No. 266,8 MCM</t>
  </si>
  <si>
    <t>G.2.2.5.</t>
  </si>
  <si>
    <t>TENDIDO Y REGULADO DE CONDUCTORES SEMIAISLADO No. 2/0 a 4/0 AWG</t>
  </si>
  <si>
    <t>G.2.2.6.</t>
  </si>
  <si>
    <t>TENDIDO Y REGULADO DE CONDUCTORES SEMIAISLADO No. 1/0 AWG</t>
  </si>
  <si>
    <t>G.2.3.4.</t>
  </si>
  <si>
    <t>TENDIDO Y REGULADO DE CONDUCTORES MENSAJERO No. 200,4 mm2</t>
  </si>
  <si>
    <t>G.2.3.5.</t>
  </si>
  <si>
    <t>TENDIDO Y REGULADO DE CONDUCTORES MENSAJERO No. 93,13 y 117,40 mm2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</si>
  <si>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</si>
  <si>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</si>
  <si>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</si>
  <si>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</si>
  <si>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</si>
  <si>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</si>
  <si>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G.5.1.</t>
  </si>
  <si>
    <t>PUENTES SISTEMA SEMIAISLADO</t>
  </si>
  <si>
    <t>G.5.2.</t>
  </si>
  <si>
    <t>PUENTES MENSAJERO</t>
  </si>
  <si>
    <t>G.6.1.</t>
  </si>
  <si>
    <t>DERIVACIÓN SEMIAISLADO</t>
  </si>
  <si>
    <t>G.6.2.</t>
  </si>
  <si>
    <t>DERIVACIÓN MENSAJERO</t>
  </si>
  <si>
    <t>SUBTOTAL  G</t>
  </si>
  <si>
    <t>SUBTOTAL A - C - D - E - F - G………...……………………..…...…………</t>
  </si>
  <si>
    <t>INSTALACIÓN DE ACOMETIDA BIFÁSICA</t>
  </si>
  <si>
    <t>INSTALACIÓN DE ACOMETIDA TRIFÁSICA</t>
  </si>
  <si>
    <t>INSTALACIÓN DE CAJA DE DISTRIBUCIÓN BIFÁSICA ANTIHURTO</t>
  </si>
  <si>
    <t>INSTALACIÓN DE CAJA DE DISTRIBUCIÓN TRIFÁSICA ANTIHURTO</t>
  </si>
  <si>
    <t>INSTALACIÓN DE MEDIDOR BIFÁSICO EN CAJA ANTIHURTO</t>
  </si>
  <si>
    <t>INSTALACIÓN DE MEDIDOR TRIFÁSICO EN CAJA ANTIHURTO</t>
  </si>
  <si>
    <t>PICADO DE PARED PARA INSTALACIONES</t>
  </si>
  <si>
    <t>ARREGLO O REPARACIÓN DE SISTEMA A TIERRA</t>
  </si>
  <si>
    <t>ABRAZADERA DE ACERO GALV. PLETINA 38 X 4 MM, 2 PERNOS, DIAM 160 MM, PERNO ROSCA CORRIDA 15 X 150 MM, SUJECION BASTIDOR DOBLE</t>
  </si>
  <si>
    <t>AC0-0J3X2C</t>
  </si>
  <si>
    <t>APD-0OLCLM3PC</t>
  </si>
  <si>
    <t>APD-0OLCLM4PC</t>
  </si>
  <si>
    <t>CAJA LAMINA ACERO GALV. 1,27 MM ESP, SOPORTE Y PROTECCION DE BASES PORTAFUSIBLES BV, POSTE</t>
  </si>
  <si>
    <t>CINTA ELECTRICA VINILO PVC 19 MM ANCHO, 20.1 M.DE LONGITUD.</t>
  </si>
  <si>
    <t>CO0-0T2x70(50)+25</t>
  </si>
  <si>
    <t>CO0-0T2x95(50)+25</t>
  </si>
  <si>
    <t>CONECTOR ESTANCO,  DENTADO SIMPLE, CABLES AL/CU AISLADOS 10-95mm2(7-3/0 AWG)  Y 1,5-10 mm2 (16-7 AWG), TUERCA FUSIBLE</t>
  </si>
  <si>
    <t>ESV-1CA</t>
  </si>
  <si>
    <t>ESV-1CP</t>
  </si>
  <si>
    <t>PERNO MAQUINA DE ACERO GALVANIZADO TUERCA ARANDELA PLANA Y DE PRESION 16 MM X 38 MM (5/8" X 1 1/2")</t>
  </si>
  <si>
    <t>PRECINTO PLÁSTICO, 7 X 350 MM, CON PROTECCION UV</t>
  </si>
  <si>
    <t>PT0-0DC2_2</t>
  </si>
  <si>
    <t>SPD-2F16_1</t>
  </si>
  <si>
    <t>SPD-2F35_1</t>
  </si>
  <si>
    <t>SPD-2LDC</t>
  </si>
  <si>
    <t>SPD-2UAC</t>
  </si>
  <si>
    <t>SPV-1F0.6</t>
  </si>
  <si>
    <t>SPV-1F1.0</t>
  </si>
  <si>
    <t>SPV-1S100_150E</t>
  </si>
  <si>
    <t>TRV-1C15</t>
  </si>
  <si>
    <t>TRV-1C25</t>
  </si>
  <si>
    <t xml:space="preserve">ABRAZ ACERO GALV, PLETINA, 2 PERNOS, DOBL OJAL ESPIR 38X4 MM 160 MM PERNO ROSCA CORRIDA 12 X 150 MM </t>
  </si>
  <si>
    <t>CAJA DE PROTECCION METÁLICA PARA MEDIDOR DE ENERGIA ELECTRICA MONOFÁSICO</t>
  </si>
  <si>
    <t>TUBO DE ACERO GALVANIZADO, DIAMETRO  2 1/2" (63,5 MM), ESPESOR 2 MM, LONGITUD 6 M</t>
  </si>
  <si>
    <t>CONDUCTOR DE ALUMINIO DESNUDO, CABLEADO, AAC, 1/0 AWG, 7 HILOS</t>
  </si>
  <si>
    <t>CONDUCTOR DE ALUMINIO DESNUDO, CABLEADO, AAC, 2 AWG, 7 HILOS</t>
  </si>
  <si>
    <t>CABLE MULTIPLEX ALUMINIO AAC 2 X 4 AWG PE 600 V AISLADOS DUPLEX</t>
  </si>
  <si>
    <t>CABLE PREENSAMBLADO DE AL, CABLEADO, 600 V, XLPE, 2 X 70 AAC + 1 X 50 AAAC + 1 X 25 AAC MM2 (2 X 2/0 + 1 X 1/0 + 1 X 4 AWG)</t>
  </si>
  <si>
    <t>CABLE PREENSAMBLADO DE AL, CABLEADO, 600 V, XLPE, 2 X 95 AAC + 1 X 50 AAAC + 1 X 25 AAC MM2 (2 X 3/0 + 1 X 1/0 + 1 X 4 AWG)</t>
  </si>
  <si>
    <t>CONECTOR ESTANCO, DOBLE DENTADO, CABLES AL/CU AISLADOS, 25-120 mm2 (4 - 4/0 AWG) Y 25-120 mm2 (4 - 4/0 AWG), TUERCA FUSIBLE</t>
  </si>
  <si>
    <t>CAJA DE DISTRIBUCION DE ACERO PARA ACOMETIDAS AEREAS BIFASICAS,  600 V, 3 HILOS, 340 x 280 x 150 MM</t>
  </si>
  <si>
    <t>ABRAZADERA DE ACERO GALV. PLETINA 38 X 6 MM, 3 PERNOS, DIAM 160 MM, PERNO ROSCA CORRIDA 15 X 150 MM</t>
  </si>
  <si>
    <t>CABLE DE AL, CABLEADO, 600 V, TTU, 2 AWG, 7 HILOS</t>
  </si>
  <si>
    <t>CABLE DE CU, CABLEADO, 2 KV, TTU, 8 AWG, 7 HILOS</t>
  </si>
  <si>
    <t>kg</t>
  </si>
  <si>
    <t>EQUIPO DE CONTROL AUTOMATICO DE ALUMBRADO PUBLICO DE 30 A</t>
  </si>
  <si>
    <t>FOTOCONTROL DE 120 V, 1000 W O 1800 VA, SIN BASE</t>
  </si>
  <si>
    <t>LUMINARIA TIPO LED HASTA 75W PARA TIPO DE VIA M4 COMPLETA CON BASE SOCKET Y SHORTING CAP</t>
  </si>
  <si>
    <t>LUMINARIA TIPO LED HASTA 110W PARA TIPO DE VIA M3 COMPLETA CON BASE SOCKET Y SHORTING CAP</t>
  </si>
  <si>
    <t>AISLADOR DE PORCELANA TIPO ROLLO CLASE ANSI 53-2, 0.25 KV</t>
  </si>
  <si>
    <t>BASTIDOR (RACK) PARA SECUNDARIO DE ACERO GALV. 1 VIA. 38 X 4 MM</t>
  </si>
  <si>
    <t>RETENCIÓN TERMINAL PREFORMADA PARACABLE ALUMINIO NO. 2/0 AWG</t>
  </si>
  <si>
    <t>ABRAZADERA DE ACERO GALV. PLETINA 38 X 4 MM, 2 PERNOS, DIAM 160 MM, PERNO ROSCA CORRIDA 15 X 150 MM</t>
  </si>
  <si>
    <t>CONDUCTOR DE ALUMINIO DESNUDO SOLIDO PARA ATADURAS 4 AWG</t>
  </si>
  <si>
    <t>BASTIDOR (RACK) PARA SECUNDARIO DE ACERO GALV. 4 VIAS 38 X 4 MM</t>
  </si>
  <si>
    <t>CINTA DE ARMAR ALEACION DE ALUMINIO 1.27 MM ESPESOR X 7.62 MM ANCHO</t>
  </si>
  <si>
    <t>CONECTOR , ALEACION Cu, RANURAS PARALELAS, NO. 1/0 - 4/0 AWG, 6 - 4/0 AWG, DOS PERNOS LATERALES Y SEPARADOR</t>
  </si>
  <si>
    <t>PERNO PIN PUNTA DE POSTE DOBLE, ACERO GALV. ACCESORIOS DE SUJECION, 18 X 450 MM, 25 KV</t>
  </si>
  <si>
    <t>AISLADOR DE PORCELANA TIPO ESPIGA (PIN), RADIOINTERFERENCIA CLASE ANSI 56-1, 25 KV</t>
  </si>
  <si>
    <t>PERNO PIN PUNTA DE POSTE SIMPLE, ACERO GALV. ACCESORIOS SUJECION, ROSCA 35 MM, 18 X 450 MM, 25 KV</t>
  </si>
  <si>
    <t>ABRAZADERA DE ACERO GALV. PLETINA 50 X 6 MM, 2 PERNOS, DIAM 160 MM, EXTENSIÓN DOBLE, PERNO ROSCA CORRIDA 15 X 150 MM</t>
  </si>
  <si>
    <t>AISLADOR DE CAUCHO SILICONADO TIPO SUSPENSION CLASE ANSI DS-28, 22 KV</t>
  </si>
  <si>
    <t>GRAPA ALEACION AL, TERMINAL APERNADA TIPO PISTOLA, NO. 6 - 4/0 AWG</t>
  </si>
  <si>
    <t>ABRAZADERA DE ACERO GALV. PLETINA 50 X 6 MM, 2 PERNOS, DIAM 160 MM, EXTENSIÓN SIMPLE, PERNO ROSCA CORRIDA 15 X 150 MM</t>
  </si>
  <si>
    <t>CRUCETA ACERO GALV. UNIVERSAL, PERFIL "L" DE 75 X 75 X 6 MM Y 2000 MM LONG</t>
  </si>
  <si>
    <t>PIE AMIGO DE ACERO GALVANIZADO, PERFIL "L", 40 X 40 X 6 MM,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</si>
  <si>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</si>
  <si>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</si>
  <si>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</si>
  <si>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</si>
  <si>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</si>
  <si>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RETENEDOR TERMINAL PREFORMADO PARA RETENER CABLE ACERO DE 3/8" DE DIAMETRO</t>
  </si>
  <si>
    <t>CABLE ACERO GALVANIZADO GRADO SIEMENS MARTIN 3/8" DIAM. 7 HILOS, 3155 KG</t>
  </si>
  <si>
    <t>POSTE DE HORMIGON ARMADO, CIRCULAR, CRH 2 000 KG, 12 M</t>
  </si>
  <si>
    <t>AGUA PARA CONSTRUCCION</t>
  </si>
  <si>
    <t>POSTE CIRCULAR DE HORMIGON ARMADO DE 500 KG, LONGITUD 12.0 M, AZUL</t>
  </si>
  <si>
    <t>SUELDA EXOTERMICA, CARGA 90 GRAMOS</t>
  </si>
  <si>
    <t>CONDUCTOR DE COBRE DESNUDO, CABLEADO, SUAVE, 2 AWG, 7 HILOS</t>
  </si>
  <si>
    <t>CARTUCHO FUSIBLE PARA BAJO VOLTAJE, TIPO NH TAMAÑO 1, 16 A</t>
  </si>
  <si>
    <t>CARTUCHO FUSIBLE PARA BAJO VOLTAJE, TIPO NH TAMAÑO 1, 35 A</t>
  </si>
  <si>
    <t>PERNO MAQUINA DE ACERO GALVANIZADO, TUERCA, ARANDELA PLANA Y DE PRESION, 8 MM X 38 MM (5/16" X 1 1/2")</t>
  </si>
  <si>
    <t>TIRAFUSIBLE DE MEDIO VOLTAJE TIPO DUAL DE 0,6 A</t>
  </si>
  <si>
    <t>TIRAFUSIBLE DE MEDIO VOLTAJE TIPO DUAL DE 1,0 A</t>
  </si>
  <si>
    <t>GRAPA ALEACION AL, PARA DERIVACION LINEA EN CALIENTE, PRINCIPAL 6 AWG -400 MCM, DERIVADO 6 - 4/0 AWG</t>
  </si>
  <si>
    <t>PARARRAYOS CLASE DISTRIBUCION TIPO POLIMERICO DE OXIDO DE ZN, 18 KV, CON MODULO DE DESCONEXION</t>
  </si>
  <si>
    <t>CABLE DE CU, CABLEADO, 2 KV, TTU, 2 AWG, 7 HILOS</t>
  </si>
  <si>
    <t>CRUCETA ACERO GALV. UNIVERSAL, PERFIL "L" DE 75 X 75 X 6 MM Y 1200 MM LONG</t>
  </si>
  <si>
    <t>PIE AMIGO DE ACERO GALVANIZADO, PERFIL "L", 40 X 40 X 6 MM, 700 MM LONG</t>
  </si>
  <si>
    <t>SECCIONADOR FUSIBLE UNIPOLAR ABIERTO 27 KV, 12 KA, BIL: 150 KV, 100 A, CAMARA ROMPE ARCOS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</si>
  <si>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</si>
  <si>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</si>
  <si>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</si>
  <si>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BRAZO DE ACERO GALVANIZADO, TUBULAR, TENSOR FAROL, ESPESOR 3 MM, DIAM 2", 1500 MM</t>
  </si>
  <si>
    <t>AISLADOR DE PORCELANA TIPO RETENIDA CLASE ANSI 54-3 23 KV</t>
  </si>
  <si>
    <t>TRANSF. MONOF. CONVENC. 15 KVA, 22.860 GRDY/13.200 - 120/240 V, 1B (MV) 3B (BV), +1/-3X2.5%</t>
  </si>
  <si>
    <t>TERMINAL DE COMPRESION RECTO DE CU-SN, 1 PERFORACION (TIPO OJO DE 1/2"), BARRIL LARGO, CALIBRE 2 AWG, PERNO, TUERCA Y ARANDELAS PLANA Y PRESION</t>
  </si>
  <si>
    <t>ABRAZADERA DE PLETINA ACERO GALV. 3 PERNOS 50 X 6 MM, MONTAJE TRANSF. MONOFASICO</t>
  </si>
  <si>
    <t>TRANSF. MONOF. CONVENC. 25 KVA, 22.860 GRDY/13.200 - 120/240 V, 1B (MV) 3B (BV), +1/-3X2.5%</t>
  </si>
  <si>
    <t>OBRAS AMBIENTALES
(USD)</t>
  </si>
  <si>
    <t>P.Unitario</t>
  </si>
  <si>
    <t>P.Total</t>
  </si>
  <si>
    <t>1</t>
  </si>
  <si>
    <t>1.1</t>
  </si>
  <si>
    <t>502001</t>
  </si>
  <si>
    <t>1.2</t>
  </si>
  <si>
    <t>502002</t>
  </si>
  <si>
    <t>1.3</t>
  </si>
  <si>
    <t>502136</t>
  </si>
  <si>
    <t>Corte de carpeta asfáltica con equipo mecánico (nocturno)</t>
  </si>
  <si>
    <t>1.4</t>
  </si>
  <si>
    <t>502003</t>
  </si>
  <si>
    <t>1.5</t>
  </si>
  <si>
    <t>502007</t>
  </si>
  <si>
    <t>1.6</t>
  </si>
  <si>
    <t>502079</t>
  </si>
  <si>
    <t>Rotura de pavimento flexible (nocturno)</t>
  </si>
  <si>
    <t>1.7</t>
  </si>
  <si>
    <t>1.8</t>
  </si>
  <si>
    <t>502009</t>
  </si>
  <si>
    <t>1.9</t>
  </si>
  <si>
    <t>502008</t>
  </si>
  <si>
    <t>1.10</t>
  </si>
  <si>
    <t>502013</t>
  </si>
  <si>
    <t>1.11</t>
  </si>
  <si>
    <t>502012</t>
  </si>
  <si>
    <t>1.12</t>
  </si>
  <si>
    <t>502157</t>
  </si>
  <si>
    <t>1.13</t>
  </si>
  <si>
    <t>502158</t>
  </si>
  <si>
    <t>1.14</t>
  </si>
  <si>
    <t>502104</t>
  </si>
  <si>
    <t>Desalojo de excavación y escombros distancia &gt;= 20km &lt;=30km</t>
  </si>
  <si>
    <t>1.15</t>
  </si>
  <si>
    <t>502105</t>
  </si>
  <si>
    <t>Desalojo de excavación y escombros distancia &gt;= 20km &lt;=30km (nocturno)</t>
  </si>
  <si>
    <t>1.16</t>
  </si>
  <si>
    <t>502005</t>
  </si>
  <si>
    <t>Derrocamiento de bordillos</t>
  </si>
  <si>
    <t>2</t>
  </si>
  <si>
    <t>2.1</t>
  </si>
  <si>
    <t>502016</t>
  </si>
  <si>
    <t>Excavación manual de zanja (0-2)m</t>
  </si>
  <si>
    <t>2.2</t>
  </si>
  <si>
    <t>502140</t>
  </si>
  <si>
    <t>Excavación manual de zanja (0-2)m (nocturno)</t>
  </si>
  <si>
    <t>2.3</t>
  </si>
  <si>
    <t>502017</t>
  </si>
  <si>
    <t>2.4</t>
  </si>
  <si>
    <t>502018</t>
  </si>
  <si>
    <t>2.5</t>
  </si>
  <si>
    <t>502087</t>
  </si>
  <si>
    <t>2.6</t>
  </si>
  <si>
    <t>502019</t>
  </si>
  <si>
    <t>2.7</t>
  </si>
  <si>
    <t>502022</t>
  </si>
  <si>
    <t>2.8</t>
  </si>
  <si>
    <t>502089</t>
  </si>
  <si>
    <t>Cama de arena (nocturno)</t>
  </si>
  <si>
    <t>2.9</t>
  </si>
  <si>
    <t>502023</t>
  </si>
  <si>
    <t>2.10</t>
  </si>
  <si>
    <t>502090</t>
  </si>
  <si>
    <t>Relleno manual compactado con arena fina (nocturno)</t>
  </si>
  <si>
    <t>2.11</t>
  </si>
  <si>
    <t>502025</t>
  </si>
  <si>
    <t>2.12</t>
  </si>
  <si>
    <t>502092</t>
  </si>
  <si>
    <t>Relleno manual compactado con sub base clase III (nocturno)</t>
  </si>
  <si>
    <t>2.13</t>
  </si>
  <si>
    <t>502024</t>
  </si>
  <si>
    <t>Relleno compactado con material del sitio</t>
  </si>
  <si>
    <t>2.14</t>
  </si>
  <si>
    <t>502091</t>
  </si>
  <si>
    <t>Relleno compactado con material del sitio (nocturno)</t>
  </si>
  <si>
    <t>3</t>
  </si>
  <si>
    <t>3.1</t>
  </si>
  <si>
    <t>502027</t>
  </si>
  <si>
    <t>Hormigón f´c=180 kg/cm2 en bordillos b=15cm, h=35cm</t>
  </si>
  <si>
    <t>3.2</t>
  </si>
  <si>
    <t>502029</t>
  </si>
  <si>
    <t>Hormigón f´c= 210 kg/cm2 en contrapiso e=10cm (acera Inc. encofrado)</t>
  </si>
  <si>
    <t>3.3</t>
  </si>
  <si>
    <t>502030</t>
  </si>
  <si>
    <t>3.4</t>
  </si>
  <si>
    <t>502031</t>
  </si>
  <si>
    <t>Imprimación asfáltica RC2 mezcla líquida</t>
  </si>
  <si>
    <t>3.5</t>
  </si>
  <si>
    <t>502032</t>
  </si>
  <si>
    <t>Hormigón asfáltico</t>
  </si>
  <si>
    <t>4</t>
  </si>
  <si>
    <t>4.1</t>
  </si>
  <si>
    <t>502035</t>
  </si>
  <si>
    <t>Cinta de identificación de banco de ductos</t>
  </si>
  <si>
    <t>4.2</t>
  </si>
  <si>
    <t>502099</t>
  </si>
  <si>
    <t>Cinta de identificación de banco de ductos (Nocturno)</t>
  </si>
  <si>
    <t>4.3</t>
  </si>
  <si>
    <t>503001</t>
  </si>
  <si>
    <t>Tuberia 1 Via Pvc 110 Mm O 4" Naranja Corrugado</t>
  </si>
  <si>
    <t>4.4</t>
  </si>
  <si>
    <t>503029</t>
  </si>
  <si>
    <t>Tuberia 1 Via Pvc 110 Mm O 4" Naranja Corrugado (Nocturno)</t>
  </si>
  <si>
    <t>4.5</t>
  </si>
  <si>
    <t>503004</t>
  </si>
  <si>
    <t>4.6</t>
  </si>
  <si>
    <t>503031</t>
  </si>
  <si>
    <t>4.7</t>
  </si>
  <si>
    <t>503005</t>
  </si>
  <si>
    <t>4.8</t>
  </si>
  <si>
    <t>503032</t>
  </si>
  <si>
    <t>4.9</t>
  </si>
  <si>
    <t>502037</t>
  </si>
  <si>
    <t>Alambre galvanizado #16</t>
  </si>
  <si>
    <t>4.10</t>
  </si>
  <si>
    <t>504002</t>
  </si>
  <si>
    <t>Tapón M de desagüe PVC 110mm</t>
  </si>
  <si>
    <t>4.11</t>
  </si>
  <si>
    <t>502036</t>
  </si>
  <si>
    <t>Tapón de espuma de poliuretano</t>
  </si>
  <si>
    <t>4.12</t>
  </si>
  <si>
    <t>502070</t>
  </si>
  <si>
    <t>Picado y corchado de pared para instalaciones</t>
  </si>
  <si>
    <t>5</t>
  </si>
  <si>
    <t xml:space="preserve">CONSTRUCCIÓN DE POZOS </t>
  </si>
  <si>
    <t>5.1</t>
  </si>
  <si>
    <t>502038</t>
  </si>
  <si>
    <t>Replanteo y nivelación</t>
  </si>
  <si>
    <t>5.2</t>
  </si>
  <si>
    <t>502039</t>
  </si>
  <si>
    <t>Encofrado recto con tabla dura (2 usos)</t>
  </si>
  <si>
    <t>5.3</t>
  </si>
  <si>
    <t>502041</t>
  </si>
  <si>
    <t>5.4</t>
  </si>
  <si>
    <t>502044</t>
  </si>
  <si>
    <t>Acero estructural ASTM A36 en estructuras menores</t>
  </si>
  <si>
    <t>5.5</t>
  </si>
  <si>
    <t>502034</t>
  </si>
  <si>
    <t>Hormigón f´c=210kg/cm2 (incluye plastificante)</t>
  </si>
  <si>
    <t>5.6</t>
  </si>
  <si>
    <t>504003</t>
  </si>
  <si>
    <t>Tapa H.N. d=0,60m, tráfico pesado</t>
  </si>
  <si>
    <t>5.7</t>
  </si>
  <si>
    <t>502042</t>
  </si>
  <si>
    <t>5.8</t>
  </si>
  <si>
    <t>503003</t>
  </si>
  <si>
    <t>Manguera de polietileno PEAD de 2"</t>
  </si>
  <si>
    <t>5.9</t>
  </si>
  <si>
    <t>503028</t>
  </si>
  <si>
    <t>Manguera Anillada Sellada Bx 1 1/2"</t>
  </si>
  <si>
    <t>6</t>
  </si>
  <si>
    <t>RETIROS Y REPOSICIONES</t>
  </si>
  <si>
    <t>6.1</t>
  </si>
  <si>
    <t>502011</t>
  </si>
  <si>
    <t>Retiro de adoquín vehicular</t>
  </si>
  <si>
    <t>6.2</t>
  </si>
  <si>
    <t>502059</t>
  </si>
  <si>
    <t>Recolocación de adoquín vehicular</t>
  </si>
  <si>
    <t>6.3</t>
  </si>
  <si>
    <t>502006</t>
  </si>
  <si>
    <t>6.4</t>
  </si>
  <si>
    <t>502033</t>
  </si>
  <si>
    <t>6.5</t>
  </si>
  <si>
    <t>502010</t>
  </si>
  <si>
    <t>6.6</t>
  </si>
  <si>
    <t>502058</t>
  </si>
  <si>
    <t>Poda de ramas para árboles mayores a 4m</t>
  </si>
  <si>
    <t>Cubeto plástico de 5 galones</t>
  </si>
  <si>
    <t>Kit básico para control de derrames de sustancias químicas</t>
  </si>
  <si>
    <t>Extintor PQS de 10 lbs</t>
  </si>
  <si>
    <t>Botiquín de emergencias, tamaño grande para construcción</t>
  </si>
  <si>
    <t>Cinta de peligro de 12 cm o 5 pulgadas de ancho</t>
  </si>
  <si>
    <t>Hoja de papel bond, tamaño a4, con impresión</t>
  </si>
  <si>
    <t>SUBTOTAL:</t>
  </si>
  <si>
    <t>PROCEDENCIA</t>
  </si>
  <si>
    <t>Separador de 5 cm (2")</t>
  </si>
  <si>
    <t>Separador de 5 cm (2") (Nocturno)</t>
  </si>
  <si>
    <t>Triducto 40mm polietileno</t>
  </si>
  <si>
    <t>Triducto 40mm polietileno (Nocturno)</t>
  </si>
  <si>
    <t>PRECIO
UNITARIO</t>
  </si>
  <si>
    <t>ESC-2ER</t>
  </si>
  <si>
    <t>ESE-1EP</t>
  </si>
  <si>
    <t>PT0-0DC2_1</t>
  </si>
  <si>
    <t>SPD-2F50_1</t>
  </si>
  <si>
    <t>SPV-1F1.6</t>
  </si>
  <si>
    <t>TRV-1C37.5</t>
  </si>
  <si>
    <t>SPD-2F40_1</t>
  </si>
  <si>
    <t>SPD-2F63_1</t>
  </si>
  <si>
    <t>SPV-1F2.1</t>
  </si>
  <si>
    <t>TAV-0SS</t>
  </si>
  <si>
    <t>TRV-1C50</t>
  </si>
  <si>
    <t>CO0-0T2x50(50)+25</t>
  </si>
  <si>
    <t>CABLE PREENSAMBLADO DE AL, CABLEADO, 600 V, XLPE, 2 X 50 AAC + 1 X 50 AAAC + 1 X 25 AAC MM2 (2 X 1/0 + 1 X 1/0 + 1 X 4 AWG)</t>
  </si>
  <si>
    <t>BASTIDOR (RACK) PARA SECUNDARIO DE ACERO GALV. 2 VIAS 38 X 4 MM</t>
  </si>
  <si>
    <t>RETENCIÓN TERMINAL PREFORMADA PARA CABLE ALUMINIO NO. 1/0 AWG</t>
  </si>
  <si>
    <t>CARTUCHO FUSIBLE PARA BAJO VOLTAJE, TIPO NH TAMAÑO 1, 50 A</t>
  </si>
  <si>
    <t>CARTUCHO FUSIBLE PARA BAJO VOLTAJE, TIPO NH TAMAÑO 1, 63 A</t>
  </si>
  <si>
    <t>TIRAFUSIBLE DE MEDIO VOLTAJE TIPO DUAL DE 1,6 A</t>
  </si>
  <si>
    <t>TIRAFUSIBLE DE MEDIO VOLTAJE TIPO DUAL DE 2,1 A</t>
  </si>
  <si>
    <t>TRANSF. MONOF. CONVENC. 37.5 KVA, 22.860 GRDY/13.200 - 120/240 V, 1B (MV) 3B (BV), +1/-3X2.5%</t>
  </si>
  <si>
    <t>CABLE DE CU, CABLEADO, 2 KV, TTU, 2/0 AWG, 19 HILOS</t>
  </si>
  <si>
    <t>TERMINAL DE COMPRESION RECTO DE CU-SN , 1 PERFORACION (TIPO OJO DE 1/2"), BARRIL LARGO, CALIBRE 2/0 AWG, PERNO, TUERCA Y ARANDELAS PLANA Y PRESION.</t>
  </si>
  <si>
    <t>TRANSF. MONOF. CONVENC. 50 KVA, 22.860 GRDY/13.200 - 120/240 V, 1B (MV) 3B (BV), +1/-3X2.5%</t>
  </si>
  <si>
    <t>CABLE DE CU, CABLEADO, 2 KV, TTU, 4/0 AWG, 19 HILOS</t>
  </si>
  <si>
    <t>TERMINAL DE COMPRESION RECTO DE CU-SN, 1 PERFORACION (TIPO OJO DE 1/2"), BARRIL LARGO, CALIBRE 4/0 AWG, PERNO, TUERCA Y ARANDELAS PLANA Y PRESION</t>
  </si>
  <si>
    <t>CO0-0A1/0</t>
  </si>
  <si>
    <t>CO0-0A2</t>
  </si>
  <si>
    <t>ESV-1VA</t>
  </si>
  <si>
    <t>ESV-1VD</t>
  </si>
  <si>
    <t>ESV-1VP</t>
  </si>
  <si>
    <t>ESV-1VR</t>
  </si>
  <si>
    <t>SPV-1P18</t>
  </si>
  <si>
    <t>SPV-1S100</t>
  </si>
  <si>
    <t>SPV-1E100</t>
  </si>
  <si>
    <t>OTROS_CONECTOR ESTANCO,  DENTADO SIMPLE, CABLES AL/CU AISLADOS 10-95mm2(7-3/0 AWG)  Y 1,5-10 mm2 (16-7 AWG), TUERCA FUSIBLE</t>
  </si>
  <si>
    <t>Control de polvo con hidrolavadora</t>
  </si>
  <si>
    <t>Contenedor plástico de 40 litros con pedal para apertura de
tapa</t>
  </si>
  <si>
    <t>Gestión de desechos peligrosos con Gestor Ambiental:
Transporte</t>
  </si>
  <si>
    <t>Gestión de desechos peligrosos con Gestor Ambiental:
Disposición Final</t>
  </si>
  <si>
    <t>Señalización de seguridad de 70 x 84 cm en lámina de acero
galvanizado</t>
  </si>
  <si>
    <t>Señalización vial tipo caballete de 1.50 x 0.90 m</t>
  </si>
  <si>
    <t>Cono de seguridad de 70 cm</t>
  </si>
  <si>
    <t>Tanque metálico de 55 galones con tapa, pintados y
etiquetados varios colores</t>
  </si>
  <si>
    <t>Letrero informativo de obra tamaño 3.5 m x 1.5 m, metálico con
vinil impreso a color</t>
  </si>
  <si>
    <t>Elaboración de volantes para actores sociales, tamaño A5</t>
  </si>
  <si>
    <t>Elaboración de carteles informativos para actores sociales,
tamaño A2</t>
  </si>
  <si>
    <t>Etiqueta adhesiva de 10 x 12 cm, para envase de producto
químico</t>
  </si>
  <si>
    <t>Área temporal de almacenamiento de sustancias químicas
mediante cubeto de plástico de alta densidad (3.5x1.5x0.3)m</t>
  </si>
  <si>
    <t>CONECTOR RANURA PARALELA ALEACION COBRE, NO. 6 - 4/0 AWG, AJUSTE MECANICO, 1 PERNO CENTRAL</t>
  </si>
  <si>
    <t>CLAVOS DE ACERO PARA MADERA 2"</t>
  </si>
  <si>
    <t>TACO NYLON, DIAMETRO 8 MM F 8</t>
  </si>
  <si>
    <t>TORNILLO COLA DE PATO DE 8 MM X 1"</t>
  </si>
  <si>
    <t>PINZA TERMOPLÁSTICA PARA ACOMETIDA, MULTICONDUCTOR DE 4-25 MM2</t>
  </si>
  <si>
    <t>ABRAZADERA METALICA GALVANIZADA TIPO GANCHO DE 16 MM (5/8") DIAM</t>
  </si>
  <si>
    <t>SELLO DE SEGURIDAD DE POLICARBONATO COLOR GRIS</t>
  </si>
  <si>
    <t>PRECINTO PLÁSTICO, 7 X 350 MM</t>
  </si>
  <si>
    <t>CABLE ANTIHURTO DE ALEACION AA-8000, TIPO SEU 2 X 6 AWG + 1 X 6 AWG, AISLAMIENTO XLPE PARA LAS FASES 7 HILOS, HILOS PARA EL NEUTRO (8 HILOS), CINTA TERMICA (POLIESTER - FIBRA DE VIDRIO), CHAQUETA PVC, 600 V, 90°C.</t>
  </si>
  <si>
    <t>OTROS</t>
  </si>
  <si>
    <t>DISYUNTOR TERMOMAGNETICO UNIPOLAR 50 A, ICC=10 KA (BREAKER) PARA RIEL DIN</t>
  </si>
  <si>
    <t>MEDIDOR ELECTRONICO DE ENERGIA ACTIVA 2 FASES 3 HILOS, PUERTO DE COMUNICACION RF, CONEXIÓN ASIMÉTRICA</t>
  </si>
  <si>
    <t>CONDUCTOR DE COBRE DESNUDO, CABLEADO, SUAVE, 6 AWG, 7 HILOS</t>
  </si>
  <si>
    <t>CONECTOR TIPO GOLPE PARA CABLE 6 AWG A VARILLA 5/8"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</si>
</sst>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&quot;$&quot;\ #,##0.00"/>
    <numFmt numFmtId="167" formatCode="0#######"/>
    <numFmt numFmtId="168" formatCode="[$-300A]d&quot; de &quot;mmmm&quot; de &quot;yyyy;@"/>
    <numFmt numFmtId="169" formatCode="&quot;$&quot;#,##0.00"/>
    <numFmt numFmtId="170" formatCode="#,##0.0000"/>
    <numFmt numFmtId="171" formatCode="&quot;Cuenca,  &quot;d&quot; de &quot;mmmm&quot; de &quot;yyyy"/>
    <numFmt numFmtId="172" formatCode="0.00000"/>
    <numFmt numFmtId="173" formatCode="0.0000"/>
    <numFmt numFmtId="174" formatCode="&quot;$&quot;#,##0.0"/>
    <numFmt numFmtId="175" formatCode="#,##0.0000000000000"/>
    <numFmt numFmtId="176" formatCode="#,##0.000"/>
    <numFmt numFmtId="177" formatCode="&quot;$&quot;#.##0.000000000000000"/>
    <numFmt numFmtId="178" formatCode="#.##0.000000000000000000000"/>
    <numFmt numFmtId="179" formatCode="0.000000000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9"/>
      <color rgb="FF0000FF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  <font>
      <sz val="8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5" fillId="0" borderId="0"/>
    <xf numFmtId="165" fontId="6" fillId="0" borderId="0" applyFont="0" applyFill="0" applyBorder="0" applyAlignment="0" applyProtection="0"/>
    <xf numFmtId="0" fontId="16" fillId="0" borderId="0"/>
    <xf numFmtId="0" fontId="19" fillId="0" borderId="0"/>
  </cellStyleXfs>
  <cellXfs count="205">
    <xf numFmtId="0" fontId="0" fillId="0" borderId="0" xfId="0"/>
    <xf numFmtId="165" fontId="7" fillId="0" borderId="6" xfId="14" applyFont="1" applyFill="1" applyBorder="1" applyAlignment="1" applyProtection="1">
      <alignment horizontal="center" vertical="center"/>
    </xf>
    <xf numFmtId="165" fontId="3" fillId="0" borderId="0" xfId="14" applyFont="1" applyAlignment="1" applyProtection="1">
      <alignment vertical="center"/>
    </xf>
    <xf numFmtId="165" fontId="3" fillId="0" borderId="6" xfId="14" applyFont="1" applyFill="1" applyBorder="1" applyAlignment="1" applyProtection="1"/>
    <xf numFmtId="165" fontId="15" fillId="0" borderId="0" xfId="14" applyFont="1" applyFill="1" applyBorder="1" applyAlignment="1" applyProtection="1"/>
    <xf numFmtId="165" fontId="3" fillId="0" borderId="0" xfId="14" applyFont="1" applyFill="1" applyAlignment="1" applyProtection="1">
      <alignment vertical="center"/>
    </xf>
    <xf numFmtId="2" fontId="3" fillId="0" borderId="6" xfId="7" applyNumberFormat="1" applyFont="1" applyFill="1" applyBorder="1" applyAlignment="1" applyProtection="1">
      <alignment horizontal="center" vertical="center"/>
    </xf>
    <xf numFmtId="166" fontId="10" fillId="0" borderId="6" xfId="14" applyNumberFormat="1" applyFont="1" applyBorder="1" applyAlignment="1" applyProtection="1">
      <alignment horizontal="center" vertical="center"/>
    </xf>
    <xf numFmtId="165" fontId="12" fillId="0" borderId="7" xfId="14" applyFont="1" applyFill="1" applyBorder="1" applyAlignment="1" applyProtection="1">
      <alignment horizontal="center"/>
    </xf>
    <xf numFmtId="169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169" fontId="3" fillId="0" borderId="6" xfId="7" applyNumberFormat="1" applyFont="1" applyFill="1" applyBorder="1" applyAlignment="1" applyProtection="1">
      <alignment horizontal="right" vertical="center"/>
    </xf>
    <xf numFmtId="169" fontId="3" fillId="0" borderId="6" xfId="14" applyNumberFormat="1" applyFont="1" applyFill="1" applyBorder="1" applyAlignment="1" applyProtection="1">
      <alignment horizontal="right" vertical="center"/>
    </xf>
    <xf numFmtId="169" fontId="13" fillId="0" borderId="6" xfId="14" applyNumberFormat="1" applyFont="1" applyBorder="1" applyProtection="1"/>
    <xf numFmtId="169" fontId="13" fillId="0" borderId="6" xfId="14" applyNumberFormat="1" applyFont="1" applyFill="1" applyBorder="1" applyAlignment="1" applyProtection="1">
      <alignment horizontal="right" vertical="center"/>
    </xf>
    <xf numFmtId="169" fontId="3" fillId="6" borderId="6" xfId="14" applyNumberFormat="1" applyFont="1" applyFill="1" applyBorder="1" applyAlignment="1" applyProtection="1">
      <alignment horizontal="right"/>
      <protection locked="0"/>
    </xf>
    <xf numFmtId="169" fontId="10" fillId="6" borderId="6" xfId="14" applyNumberFormat="1" applyFont="1" applyFill="1" applyBorder="1" applyAlignment="1" applyProtection="1">
      <alignment horizontal="right"/>
      <protection locked="0"/>
    </xf>
    <xf numFmtId="169" fontId="3" fillId="0" borderId="6" xfId="14" applyNumberFormat="1" applyFont="1" applyFill="1" applyBorder="1" applyAlignment="1" applyProtection="1">
      <alignment horizontal="right"/>
    </xf>
    <xf numFmtId="169" fontId="12" fillId="0" borderId="7" xfId="14" applyNumberFormat="1" applyFont="1" applyFill="1" applyBorder="1" applyAlignment="1" applyProtection="1">
      <alignment horizontal="right"/>
    </xf>
    <xf numFmtId="169" fontId="12" fillId="0" borderId="6" xfId="14" applyNumberFormat="1" applyFont="1" applyBorder="1" applyAlignment="1" applyProtection="1">
      <alignment horizontal="right"/>
    </xf>
    <xf numFmtId="169" fontId="3" fillId="0" borderId="6" xfId="14" applyNumberFormat="1" applyFont="1" applyBorder="1" applyAlignment="1" applyProtection="1">
      <alignment horizontal="right"/>
    </xf>
    <xf numFmtId="169" fontId="7" fillId="0" borderId="6" xfId="14" applyNumberFormat="1" applyFont="1" applyFill="1" applyBorder="1" applyAlignment="1" applyProtection="1">
      <alignment horizontal="right" vertical="center"/>
    </xf>
    <xf numFmtId="169" fontId="8" fillId="0" borderId="0" xfId="14" applyNumberFormat="1" applyFont="1" applyFill="1" applyBorder="1" applyAlignment="1" applyProtection="1">
      <alignment horizontal="right"/>
    </xf>
    <xf numFmtId="169" fontId="13" fillId="0" borderId="1" xfId="14" applyNumberFormat="1" applyFont="1" applyFill="1" applyBorder="1" applyAlignment="1" applyProtection="1">
      <alignment horizontal="right"/>
    </xf>
    <xf numFmtId="166" fontId="10" fillId="0" borderId="0" xfId="14" applyNumberFormat="1" applyFont="1" applyBorder="1" applyAlignment="1" applyProtection="1">
      <alignment horizontal="center" vertical="center"/>
    </xf>
    <xf numFmtId="0" fontId="23" fillId="0" borderId="0" xfId="11" applyFont="1" applyAlignment="1" applyProtection="1">
      <alignment horizontal="center" vertical="center" wrapText="1"/>
      <protection locked="0"/>
    </xf>
    <xf numFmtId="2" fontId="23" fillId="0" borderId="0" xfId="7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6" borderId="6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 wrapText="1"/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9" fillId="5" borderId="6" xfId="0" applyFont="1" applyFill="1" applyBorder="1" applyAlignment="1">
      <alignment horizontal="center" vertical="center" wrapText="1"/>
    </xf>
    <xf numFmtId="167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77" fontId="0" fillId="0" borderId="0" xfId="0" applyNumberFormat="1" applyProtection="1">
      <protection locked="0"/>
    </xf>
    <xf numFmtId="169" fontId="10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2" fillId="0" borderId="6" xfId="0" applyFont="1" applyBorder="1" applyAlignment="1">
      <alignment horizontal="right"/>
    </xf>
    <xf numFmtId="169" fontId="13" fillId="0" borderId="6" xfId="0" applyNumberFormat="1" applyFont="1" applyBorder="1" applyAlignment="1">
      <alignment horizontal="right" vertical="center" wrapText="1"/>
    </xf>
    <xf numFmtId="0" fontId="0" fillId="0" borderId="0" xfId="0" applyAlignment="1" applyProtection="1">
      <alignment wrapText="1"/>
      <protection locked="0"/>
    </xf>
    <xf numFmtId="0" fontId="16" fillId="0" borderId="0" xfId="0" applyFont="1" applyProtection="1">
      <protection locked="0"/>
    </xf>
    <xf numFmtId="175" fontId="0" fillId="0" borderId="0" xfId="0" applyNumberFormat="1" applyProtection="1">
      <protection locked="0"/>
    </xf>
    <xf numFmtId="0" fontId="7" fillId="5" borderId="6" xfId="0" applyFont="1" applyFill="1" applyBorder="1" applyAlignment="1">
      <alignment horizontal="center" vertical="center" wrapText="1"/>
    </xf>
    <xf numFmtId="167" fontId="3" fillId="0" borderId="6" xfId="0" applyNumberFormat="1" applyFont="1" applyBorder="1" applyAlignment="1">
      <alignment horizontal="center" vertical="center" wrapText="1"/>
    </xf>
    <xf numFmtId="0" fontId="16" fillId="0" borderId="0" xfId="0" applyFont="1"/>
    <xf numFmtId="0" fontId="13" fillId="0" borderId="6" xfId="0" applyFont="1" applyBorder="1" applyAlignment="1">
      <alignment horizontal="center" vertical="center" wrapText="1"/>
    </xf>
    <xf numFmtId="169" fontId="11" fillId="0" borderId="6" xfId="0" applyNumberFormat="1" applyFont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166" fontId="10" fillId="0" borderId="0" xfId="14" applyNumberFormat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9" fillId="5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0" borderId="0" xfId="19" applyFont="1" applyAlignment="1" applyProtection="1">
      <alignment horizontal="center" vertical="center"/>
      <protection locked="0"/>
    </xf>
    <xf numFmtId="165" fontId="20" fillId="6" borderId="10" xfId="14" applyFont="1" applyFill="1" applyBorder="1" applyAlignment="1" applyProtection="1">
      <alignment horizontal="center" vertical="center" wrapText="1" shrinkToFit="1"/>
      <protection locked="0"/>
    </xf>
    <xf numFmtId="0" fontId="7" fillId="7" borderId="10" xfId="19" applyFont="1" applyFill="1" applyBorder="1" applyAlignment="1">
      <alignment horizontal="center" vertical="center" wrapText="1"/>
    </xf>
    <xf numFmtId="1" fontId="20" fillId="0" borderId="10" xfId="19" applyNumberFormat="1" applyFont="1" applyBorder="1" applyAlignment="1">
      <alignment horizontal="center" vertical="center" wrapText="1" shrinkToFit="1"/>
    </xf>
    <xf numFmtId="0" fontId="20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165" fontId="20" fillId="0" borderId="10" xfId="14" applyFont="1" applyFill="1" applyBorder="1" applyAlignment="1" applyProtection="1">
      <alignment horizontal="center" vertical="center" wrapText="1" shrinkToFit="1"/>
    </xf>
    <xf numFmtId="165" fontId="21" fillId="7" borderId="10" xfId="14" applyFont="1" applyFill="1" applyBorder="1" applyAlignment="1" applyProtection="1">
      <alignment horizontal="center" vertical="center" wrapText="1" shrinkToFit="1"/>
    </xf>
    <xf numFmtId="0" fontId="3" fillId="0" borderId="0" xfId="18" applyFont="1" applyProtection="1">
      <protection locked="0"/>
    </xf>
    <xf numFmtId="2" fontId="3" fillId="0" borderId="0" xfId="18" applyNumberFormat="1" applyFont="1" applyProtection="1">
      <protection locked="0"/>
    </xf>
    <xf numFmtId="165" fontId="3" fillId="0" borderId="0" xfId="14" applyFont="1" applyProtection="1">
      <protection locked="0"/>
    </xf>
    <xf numFmtId="4" fontId="10" fillId="6" borderId="6" xfId="18" applyNumberFormat="1" applyFont="1" applyFill="1" applyBorder="1" applyAlignment="1" applyProtection="1">
      <alignment horizontal="right" vertical="center"/>
      <protection locked="0"/>
    </xf>
    <xf numFmtId="4" fontId="3" fillId="0" borderId="0" xfId="18" applyNumberFormat="1" applyFont="1" applyProtection="1">
      <protection locked="0"/>
    </xf>
    <xf numFmtId="0" fontId="7" fillId="0" borderId="15" xfId="18" applyFont="1" applyBorder="1" applyProtection="1">
      <protection locked="0"/>
    </xf>
    <xf numFmtId="0" fontId="7" fillId="0" borderId="16" xfId="18" applyFont="1" applyBorder="1" applyProtection="1">
      <protection locked="0"/>
    </xf>
    <xf numFmtId="0" fontId="9" fillId="0" borderId="0" xfId="18" applyFont="1" applyAlignment="1" applyProtection="1">
      <alignment horizontal="right"/>
      <protection locked="0"/>
    </xf>
    <xf numFmtId="49" fontId="7" fillId="0" borderId="0" xfId="18" applyNumberFormat="1" applyFont="1" applyAlignment="1" applyProtection="1">
      <alignment horizontal="left"/>
      <protection locked="0"/>
    </xf>
    <xf numFmtId="49" fontId="7" fillId="0" borderId="0" xfId="18" applyNumberFormat="1" applyFont="1" applyAlignment="1" applyProtection="1">
      <alignment horizontal="center"/>
      <protection locked="0"/>
    </xf>
    <xf numFmtId="4" fontId="7" fillId="0" borderId="0" xfId="18" applyNumberFormat="1" applyFont="1" applyAlignment="1" applyProtection="1">
      <alignment horizontal="center"/>
      <protection locked="0"/>
    </xf>
    <xf numFmtId="170" fontId="7" fillId="0" borderId="0" xfId="18" applyNumberFormat="1" applyFont="1" applyAlignment="1" applyProtection="1">
      <alignment horizontal="center"/>
      <protection locked="0"/>
    </xf>
    <xf numFmtId="49" fontId="3" fillId="0" borderId="0" xfId="18" applyNumberFormat="1" applyFont="1" applyProtection="1">
      <protection locked="0"/>
    </xf>
    <xf numFmtId="4" fontId="3" fillId="0" borderId="0" xfId="18" applyNumberFormat="1" applyFont="1" applyAlignment="1" applyProtection="1">
      <alignment horizontal="center"/>
      <protection locked="0"/>
    </xf>
    <xf numFmtId="170" fontId="3" fillId="0" borderId="0" xfId="18" applyNumberFormat="1" applyFont="1" applyAlignment="1" applyProtection="1">
      <alignment horizontal="right"/>
      <protection locked="0"/>
    </xf>
    <xf numFmtId="4" fontId="3" fillId="0" borderId="0" xfId="18" applyNumberFormat="1" applyFont="1" applyAlignment="1" applyProtection="1">
      <alignment horizontal="right"/>
      <protection locked="0"/>
    </xf>
    <xf numFmtId="170" fontId="7" fillId="0" borderId="0" xfId="18" applyNumberFormat="1" applyFont="1" applyAlignment="1" applyProtection="1">
      <alignment horizontal="right"/>
      <protection locked="0"/>
    </xf>
    <xf numFmtId="49" fontId="3" fillId="0" borderId="0" xfId="18" applyNumberFormat="1" applyFont="1" applyAlignment="1" applyProtection="1">
      <alignment horizontal="right"/>
      <protection locked="0"/>
    </xf>
    <xf numFmtId="4" fontId="7" fillId="0" borderId="0" xfId="18" applyNumberFormat="1" applyFont="1" applyAlignment="1" applyProtection="1">
      <alignment horizontal="left"/>
      <protection locked="0"/>
    </xf>
    <xf numFmtId="4" fontId="7" fillId="0" borderId="0" xfId="18" applyNumberFormat="1" applyFont="1" applyAlignment="1" applyProtection="1">
      <alignment horizontal="right"/>
      <protection locked="0"/>
    </xf>
    <xf numFmtId="49" fontId="3" fillId="0" borderId="0" xfId="18" applyNumberFormat="1" applyFont="1" applyAlignment="1" applyProtection="1">
      <alignment horizontal="left" indent="1"/>
      <protection locked="0"/>
    </xf>
    <xf numFmtId="10" fontId="3" fillId="0" borderId="0" xfId="18" applyNumberFormat="1" applyFont="1" applyAlignment="1" applyProtection="1">
      <alignment horizontal="right"/>
      <protection locked="0"/>
    </xf>
    <xf numFmtId="0" fontId="21" fillId="0" borderId="0" xfId="18" applyFont="1" applyProtection="1">
      <protection locked="0"/>
    </xf>
    <xf numFmtId="171" fontId="3" fillId="0" borderId="0" xfId="18" applyNumberFormat="1" applyFont="1" applyAlignment="1" applyProtection="1">
      <alignment horizontal="left" indent="1"/>
      <protection locked="0"/>
    </xf>
    <xf numFmtId="0" fontId="21" fillId="0" borderId="0" xfId="18" applyFont="1" applyAlignment="1" applyProtection="1">
      <alignment horizontal="center"/>
      <protection locked="0"/>
    </xf>
    <xf numFmtId="0" fontId="7" fillId="0" borderId="0" xfId="18" applyFont="1" applyProtection="1">
      <protection locked="0"/>
    </xf>
    <xf numFmtId="49" fontId="9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 wrapText="1"/>
    </xf>
    <xf numFmtId="0" fontId="9" fillId="0" borderId="6" xfId="18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/>
    </xf>
    <xf numFmtId="4" fontId="10" fillId="0" borderId="6" xfId="18" applyNumberFormat="1" applyFont="1" applyBorder="1" applyAlignment="1">
      <alignment horizontal="right" vertical="center"/>
    </xf>
    <xf numFmtId="49" fontId="10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vertical="center" wrapText="1"/>
    </xf>
    <xf numFmtId="4" fontId="9" fillId="0" borderId="14" xfId="18" applyNumberFormat="1" applyFont="1" applyBorder="1" applyAlignment="1">
      <alignment horizontal="right" vertical="center"/>
    </xf>
    <xf numFmtId="4" fontId="10" fillId="0" borderId="14" xfId="18" applyNumberFormat="1" applyFont="1" applyBorder="1" applyAlignment="1">
      <alignment horizontal="right" vertical="center"/>
    </xf>
    <xf numFmtId="4" fontId="7" fillId="8" borderId="17" xfId="18" applyNumberFormat="1" applyFont="1" applyFill="1" applyBorder="1" applyAlignment="1">
      <alignment horizontal="right" vertical="center"/>
    </xf>
    <xf numFmtId="0" fontId="7" fillId="0" borderId="16" xfId="18" applyFont="1" applyBorder="1" applyAlignment="1">
      <alignment horizontal="right"/>
    </xf>
    <xf numFmtId="0" fontId="7" fillId="0" borderId="16" xfId="18" applyFont="1" applyBorder="1"/>
    <xf numFmtId="0" fontId="10" fillId="0" borderId="0" xfId="0" applyFont="1" applyProtection="1">
      <protection locked="0"/>
    </xf>
    <xf numFmtId="165" fontId="10" fillId="0" borderId="0" xfId="14" applyFont="1" applyProtection="1">
      <protection locked="0"/>
    </xf>
    <xf numFmtId="0" fontId="11" fillId="0" borderId="0" xfId="0" applyFont="1" applyProtection="1">
      <protection locked="0"/>
    </xf>
    <xf numFmtId="0" fontId="3" fillId="0" borderId="0" xfId="0" applyFont="1" applyProtection="1">
      <protection locked="0"/>
    </xf>
    <xf numFmtId="174" fontId="10" fillId="0" borderId="0" xfId="0" applyNumberFormat="1" applyFont="1" applyProtection="1">
      <protection locked="0"/>
    </xf>
    <xf numFmtId="176" fontId="10" fillId="0" borderId="0" xfId="0" applyNumberFormat="1" applyFont="1" applyProtection="1">
      <protection locked="0"/>
    </xf>
    <xf numFmtId="4" fontId="10" fillId="0" borderId="0" xfId="0" applyNumberFormat="1" applyFont="1" applyProtection="1">
      <protection locked="0"/>
    </xf>
    <xf numFmtId="177" fontId="10" fillId="0" borderId="0" xfId="0" applyNumberFormat="1" applyFont="1" applyProtection="1">
      <protection locked="0"/>
    </xf>
    <xf numFmtId="0" fontId="7" fillId="3" borderId="6" xfId="10" applyFont="1" applyFill="1" applyBorder="1" applyAlignment="1">
      <alignment horizontal="center" vertical="center" wrapText="1"/>
    </xf>
    <xf numFmtId="0" fontId="3" fillId="4" borderId="6" xfId="11" applyFont="1" applyFill="1" applyBorder="1" applyAlignment="1">
      <alignment horizontal="center" vertical="center"/>
    </xf>
    <xf numFmtId="0" fontId="3" fillId="0" borderId="6" xfId="11" applyFont="1" applyBorder="1" applyAlignment="1">
      <alignment horizontal="center" vertical="center" wrapText="1"/>
    </xf>
    <xf numFmtId="2" fontId="3" fillId="0" borderId="6" xfId="11" applyNumberFormat="1" applyFont="1" applyBorder="1" applyAlignment="1">
      <alignment horizontal="center" vertical="center" wrapText="1"/>
    </xf>
    <xf numFmtId="165" fontId="10" fillId="0" borderId="0" xfId="14" applyFont="1" applyFill="1" applyProtection="1">
      <protection locked="0"/>
    </xf>
    <xf numFmtId="164" fontId="10" fillId="0" borderId="0" xfId="0" applyNumberFormat="1" applyFont="1" applyProtection="1">
      <protection locked="0"/>
    </xf>
    <xf numFmtId="2" fontId="10" fillId="0" borderId="0" xfId="0" applyNumberFormat="1" applyFont="1" applyProtection="1">
      <protection locked="0"/>
    </xf>
    <xf numFmtId="169" fontId="10" fillId="0" borderId="0" xfId="0" applyNumberFormat="1" applyFont="1" applyProtection="1">
      <protection locked="0"/>
    </xf>
    <xf numFmtId="0" fontId="10" fillId="0" borderId="0" xfId="0" applyFont="1"/>
    <xf numFmtId="0" fontId="3" fillId="0" borderId="9" xfId="11" applyFont="1" applyBorder="1" applyAlignment="1">
      <alignment horizontal="center" vertical="center"/>
    </xf>
    <xf numFmtId="49" fontId="3" fillId="4" borderId="0" xfId="11" applyNumberFormat="1" applyFont="1" applyFill="1" applyAlignment="1">
      <alignment horizontal="right" wrapText="1"/>
    </xf>
    <xf numFmtId="0" fontId="3" fillId="0" borderId="0" xfId="0" applyFont="1"/>
    <xf numFmtId="0" fontId="3" fillId="0" borderId="0" xfId="5" applyFont="1" applyProtection="1">
      <protection locked="0"/>
    </xf>
    <xf numFmtId="2" fontId="17" fillId="0" borderId="0" xfId="5" applyNumberFormat="1" applyFont="1" applyProtection="1">
      <protection locked="0"/>
    </xf>
    <xf numFmtId="2" fontId="3" fillId="0" borderId="0" xfId="5" applyNumberFormat="1" applyFont="1" applyProtection="1">
      <protection locked="0"/>
    </xf>
    <xf numFmtId="0" fontId="3" fillId="0" borderId="8" xfId="5" applyFont="1" applyBorder="1" applyProtection="1">
      <protection locked="0"/>
    </xf>
    <xf numFmtId="0" fontId="3" fillId="0" borderId="0" xfId="5" applyFont="1" applyAlignment="1" applyProtection="1">
      <alignment wrapText="1"/>
      <protection locked="0"/>
    </xf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12" fillId="0" borderId="6" xfId="1" applyFont="1" applyBorder="1" applyAlignment="1">
      <alignment horizontal="center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0" xfId="5" applyFont="1"/>
    <xf numFmtId="2" fontId="3" fillId="0" borderId="6" xfId="5" applyNumberFormat="1" applyFont="1" applyBorder="1"/>
    <xf numFmtId="166" fontId="3" fillId="6" borderId="6" xfId="17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Alignment="1" applyProtection="1">
      <alignment vertical="center"/>
      <protection locked="0"/>
    </xf>
    <xf numFmtId="2" fontId="3" fillId="0" borderId="0" xfId="1" applyNumberFormat="1" applyFont="1" applyAlignment="1" applyProtection="1">
      <alignment horizontal="center" vertical="center"/>
      <protection locked="0"/>
    </xf>
    <xf numFmtId="2" fontId="17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165" fontId="3" fillId="0" borderId="0" xfId="14" applyFont="1" applyFill="1" applyAlignment="1" applyProtection="1">
      <alignment vertical="center"/>
      <protection locked="0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8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14" fillId="0" borderId="6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2" fontId="3" fillId="0" borderId="6" xfId="1" applyNumberFormat="1" applyFont="1" applyBorder="1" applyAlignment="1">
      <alignment horizontal="center" vertical="center"/>
    </xf>
    <xf numFmtId="166" fontId="3" fillId="0" borderId="6" xfId="17" applyNumberFormat="1" applyFont="1" applyFill="1" applyBorder="1" applyAlignment="1" applyProtection="1">
      <alignment horizontal="center" vertical="center"/>
    </xf>
    <xf numFmtId="0" fontId="17" fillId="0" borderId="0" xfId="1" applyFont="1" applyAlignment="1">
      <alignment vertical="center"/>
    </xf>
    <xf numFmtId="169" fontId="14" fillId="0" borderId="4" xfId="1" applyNumberFormat="1" applyFont="1" applyBorder="1" applyAlignment="1">
      <alignment horizontal="right" vertical="center"/>
    </xf>
    <xf numFmtId="169" fontId="12" fillId="0" borderId="6" xfId="1" applyNumberFormat="1" applyFont="1" applyBorder="1" applyAlignment="1">
      <alignment horizontal="right" vertical="center"/>
    </xf>
    <xf numFmtId="178" fontId="10" fillId="0" borderId="0" xfId="0" applyNumberFormat="1" applyFont="1" applyProtection="1">
      <protection locked="0"/>
    </xf>
    <xf numFmtId="179" fontId="10" fillId="0" borderId="0" xfId="0" applyNumberFormat="1" applyFont="1" applyProtection="1">
      <protection locked="0"/>
    </xf>
    <xf numFmtId="172" fontId="10" fillId="0" borderId="0" xfId="0" applyNumberFormat="1" applyFont="1" applyProtection="1">
      <protection locked="0"/>
    </xf>
    <xf numFmtId="173" fontId="10" fillId="0" borderId="0" xfId="0" applyNumberFormat="1" applyFont="1" applyProtection="1">
      <protection locked="0"/>
    </xf>
    <xf numFmtId="0" fontId="9" fillId="2" borderId="6" xfId="0" applyFont="1" applyFill="1" applyBorder="1" applyAlignment="1">
      <alignment horizontal="center" vertical="center" wrapText="1"/>
    </xf>
    <xf numFmtId="4" fontId="10" fillId="0" borderId="6" xfId="0" applyNumberFormat="1" applyFont="1" applyBorder="1" applyAlignment="1">
      <alignment vertical="center" wrapText="1"/>
    </xf>
    <xf numFmtId="4" fontId="9" fillId="0" borderId="6" xfId="0" applyNumberFormat="1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 applyAlignment="1" applyProtection="1">
      <alignment horizontal="center" vertical="center"/>
      <protection locked="0"/>
    </xf>
    <xf numFmtId="168" fontId="10" fillId="6" borderId="0" xfId="0" applyNumberFormat="1" applyFont="1" applyFill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8" fillId="0" borderId="0" xfId="5" applyFont="1" applyProtection="1">
      <protection locked="0"/>
    </xf>
    <xf numFmtId="0" fontId="3" fillId="0" borderId="0" xfId="5" applyFont="1" applyAlignment="1" applyProtection="1">
      <alignment horizontal="left" vertical="center" wrapText="1"/>
      <protection locked="0"/>
    </xf>
    <xf numFmtId="0" fontId="13" fillId="0" borderId="6" xfId="0" applyFont="1" applyBorder="1" applyAlignment="1">
      <alignment horizontal="right"/>
    </xf>
    <xf numFmtId="0" fontId="10" fillId="0" borderId="0" xfId="0" applyFont="1" applyAlignment="1" applyProtection="1">
      <alignment horizontal="center"/>
      <protection locked="0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 applyProtection="1">
      <alignment horizontal="center"/>
      <protection locked="0"/>
    </xf>
    <xf numFmtId="0" fontId="7" fillId="0" borderId="11" xfId="19" applyFont="1" applyBorder="1" applyAlignment="1">
      <alignment horizontal="right" vertical="center" wrapText="1"/>
    </xf>
    <xf numFmtId="0" fontId="7" fillId="0" borderId="12" xfId="19" applyFont="1" applyBorder="1" applyAlignment="1">
      <alignment horizontal="right" vertical="center" wrapText="1"/>
    </xf>
    <xf numFmtId="0" fontId="7" fillId="0" borderId="13" xfId="19" applyFont="1" applyBorder="1" applyAlignment="1">
      <alignment horizontal="right" vertical="center" wrapText="1"/>
    </xf>
    <xf numFmtId="0" fontId="7" fillId="0" borderId="0" xfId="1" applyFont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3" fillId="0" borderId="3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 applyProtection="1">
      <alignment horizontal="center" vertical="center"/>
      <protection locked="0"/>
    </xf>
  </cellXfs>
  <cellStyles count="20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Normal" xfId="0" builtinId="0"/>
    <cellStyle name="Normal 14" xfId="10" xr:uid="{00000000-0005-0000-0000-000006000000}"/>
    <cellStyle name="Normal 15" xfId="11" xr:uid="{00000000-0005-0000-0000-000007000000}"/>
    <cellStyle name="Normal 2" xfId="18" xr:uid="{00000000-0005-0000-0000-000008000000}"/>
    <cellStyle name="Normal 2 2 2" xfId="5" xr:uid="{00000000-0005-0000-0000-000009000000}"/>
    <cellStyle name="Normal 2 2 3" xfId="1" xr:uid="{00000000-0005-0000-0000-00000A000000}"/>
    <cellStyle name="Normal 2 3" xfId="16" xr:uid="{00000000-0005-0000-0000-00000B000000}"/>
    <cellStyle name="Normal 2 4" xfId="9" xr:uid="{00000000-0005-0000-0000-00000C000000}"/>
    <cellStyle name="Normal 2 4 2" xfId="3" xr:uid="{00000000-0005-0000-0000-00000D000000}"/>
    <cellStyle name="Normal 3" xfId="19" xr:uid="{00000000-0005-0000-0000-00000E000000}"/>
    <cellStyle name="Normal 3 3" xfId="2" xr:uid="{00000000-0005-0000-0000-00000F000000}"/>
    <cellStyle name="Normal 39" xfId="15" xr:uid="{00000000-0005-0000-0000-000010000000}"/>
    <cellStyle name="Normal 4" xfId="4" xr:uid="{00000000-0005-0000-0000-000011000000}"/>
    <cellStyle name="Normal 4 2" xfId="6" xr:uid="{00000000-0005-0000-0000-000012000000}"/>
    <cellStyle name="Porcentaje 2" xfId="13" xr:uid="{00000000-0005-0000-0000-00001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22"/>
  <sheetViews>
    <sheetView tabSelected="1" workbookViewId="0">
      <selection activeCell="E15" sqref="E15"/>
    </sheetView>
  </sheetViews>
  <sheetFormatPr baseColWidth="10" defaultColWidth="11.44140625" defaultRowHeight="12" x14ac:dyDescent="0.25"/>
  <cols>
    <col min="1" max="7" width="20.44140625" style="108" customWidth="1"/>
    <col min="8" max="8" width="11.44140625" style="108"/>
    <col min="9" max="9" width="20.88671875" style="108" bestFit="1" customWidth="1"/>
    <col min="10" max="16384" width="11.44140625" style="108"/>
  </cols>
  <sheetData>
    <row r="1" spans="1:9" x14ac:dyDescent="0.25">
      <c r="A1" s="183" t="s">
        <v>184</v>
      </c>
      <c r="B1" s="183"/>
      <c r="C1" s="183"/>
      <c r="D1" s="183"/>
      <c r="E1" s="183"/>
      <c r="F1" s="183"/>
      <c r="G1" s="183"/>
    </row>
    <row r="2" spans="1:9" x14ac:dyDescent="0.25">
      <c r="A2" s="183" t="s">
        <v>185</v>
      </c>
      <c r="B2" s="183"/>
      <c r="C2" s="183"/>
      <c r="D2" s="183"/>
      <c r="E2" s="183"/>
      <c r="F2" s="183"/>
      <c r="G2" s="183"/>
    </row>
    <row r="3" spans="1:9" x14ac:dyDescent="0.25">
      <c r="A3" s="181" t="s">
        <v>186</v>
      </c>
      <c r="B3" s="184" t="s">
        <v>191</v>
      </c>
      <c r="C3" s="184"/>
      <c r="D3" s="184"/>
      <c r="E3" s="184"/>
      <c r="F3" s="184"/>
      <c r="G3" s="184"/>
    </row>
    <row r="4" spans="1:9" x14ac:dyDescent="0.25">
      <c r="A4" s="181" t="s">
        <v>187</v>
      </c>
      <c r="B4" s="185"/>
      <c r="C4" s="185"/>
      <c r="D4" s="185"/>
      <c r="E4" s="185"/>
      <c r="F4" s="185"/>
      <c r="G4" s="185"/>
    </row>
    <row r="5" spans="1:9" x14ac:dyDescent="0.25">
      <c r="A5" s="124"/>
    </row>
    <row r="6" spans="1:9" ht="48" x14ac:dyDescent="0.25">
      <c r="A6" s="178" t="s">
        <v>17</v>
      </c>
      <c r="B6" s="178" t="s">
        <v>230</v>
      </c>
      <c r="C6" s="178" t="s">
        <v>229</v>
      </c>
      <c r="D6" s="178" t="s">
        <v>18</v>
      </c>
      <c r="E6" s="178" t="s">
        <v>228</v>
      </c>
      <c r="F6" s="178" t="s">
        <v>621</v>
      </c>
      <c r="G6" s="178" t="s">
        <v>19</v>
      </c>
    </row>
    <row r="7" spans="1:9" x14ac:dyDescent="0.25">
      <c r="A7" s="179">
        <f>BID_MO_DIST_OFERTA!F203</f>
        <v>0</v>
      </c>
      <c r="B7" s="179">
        <f>BID_MO_COM_OFERTA!F26</f>
        <v>0</v>
      </c>
      <c r="C7" s="179">
        <f>BID_ESTR_DIST_OFERTA!E62</f>
        <v>0</v>
      </c>
      <c r="D7" s="179">
        <f>BID_ESTR_COM_OFERTA!E9</f>
        <v>0</v>
      </c>
      <c r="E7" s="179">
        <f>+BID_ESTR_CIVIL_OFERTA!G70</f>
        <v>0</v>
      </c>
      <c r="F7" s="179">
        <f>BID_ESTR_AMBIENTAL_OFERTA!G22</f>
        <v>0</v>
      </c>
      <c r="G7" s="180">
        <f>SUM(A7:F7)</f>
        <v>0</v>
      </c>
    </row>
    <row r="8" spans="1:9" x14ac:dyDescent="0.25">
      <c r="A8" s="124"/>
    </row>
    <row r="9" spans="1:9" x14ac:dyDescent="0.25">
      <c r="A9" s="124"/>
    </row>
    <row r="10" spans="1:9" x14ac:dyDescent="0.25">
      <c r="A10" s="182" t="s">
        <v>188</v>
      </c>
      <c r="B10" s="186" t="s">
        <v>189</v>
      </c>
      <c r="C10" s="187"/>
      <c r="D10" s="187"/>
      <c r="E10" s="187"/>
      <c r="F10" s="187"/>
      <c r="G10" s="188"/>
    </row>
    <row r="11" spans="1:9" x14ac:dyDescent="0.25">
      <c r="A11" s="124"/>
    </row>
    <row r="12" spans="1:9" x14ac:dyDescent="0.25">
      <c r="A12" s="124"/>
      <c r="I12" s="174"/>
    </row>
    <row r="13" spans="1:9" x14ac:dyDescent="0.25">
      <c r="A13" s="124"/>
      <c r="I13" s="175"/>
    </row>
    <row r="14" spans="1:9" x14ac:dyDescent="0.25">
      <c r="A14" s="182" t="s">
        <v>190</v>
      </c>
      <c r="I14" s="108" t="s">
        <v>182</v>
      </c>
    </row>
    <row r="15" spans="1:9" x14ac:dyDescent="0.25">
      <c r="A15" s="124"/>
    </row>
    <row r="21" spans="7:8" x14ac:dyDescent="0.25">
      <c r="G21" s="176"/>
      <c r="H21" s="177"/>
    </row>
    <row r="22" spans="7:8" x14ac:dyDescent="0.25">
      <c r="H22" s="177"/>
    </row>
  </sheetData>
  <sheetProtection algorithmName="SHA-512" hashValue="PnO7ABvRUoP/C0G8GfU6nOA4zlJPmueJAJG1YdJTEo3f+KGDA5xnzP6EdPR2UW++KsyFvu6+gY7j6RIcE7cN3Q==" saltValue="1ttiGdW0G7tE9rP4MDT4nw==" spinCount="100000" sheet="1" objects="1" scenarios="1"/>
  <mergeCells count="5">
    <mergeCell ref="A1:G1"/>
    <mergeCell ref="A2:G2"/>
    <mergeCell ref="B3:G3"/>
    <mergeCell ref="B4:G4"/>
    <mergeCell ref="B10:G10"/>
  </mergeCells>
  <printOptions horizontalCentered="1"/>
  <pageMargins left="0.7" right="0.7" top="0.75" bottom="0.75" header="0.3" footer="0.3"/>
  <pageSetup paperSize="9" scale="8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3"/>
  <sheetViews>
    <sheetView zoomScale="130" zoomScaleNormal="130" workbookViewId="0">
      <selection activeCell="F8" sqref="F8"/>
    </sheetView>
  </sheetViews>
  <sheetFormatPr baseColWidth="10" defaultColWidth="11.44140625" defaultRowHeight="14.4" x14ac:dyDescent="0.3"/>
  <cols>
    <col min="1" max="1" width="17" style="37" bestFit="1" customWidth="1"/>
    <col min="2" max="2" width="72.88671875" style="37" customWidth="1"/>
    <col min="3" max="3" width="11.88671875" style="38" bestFit="1" customWidth="1"/>
    <col min="4" max="5" width="11.88671875" style="37" customWidth="1"/>
    <col min="6" max="6" width="10.109375" style="37" bestFit="1" customWidth="1"/>
    <col min="7" max="8" width="11.44140625" style="37"/>
    <col min="9" max="9" width="19.33203125" style="37" bestFit="1" customWidth="1"/>
    <col min="10" max="16384" width="11.44140625" style="37"/>
  </cols>
  <sheetData>
    <row r="1" spans="1:6" x14ac:dyDescent="0.3">
      <c r="A1" s="33" t="s">
        <v>179</v>
      </c>
      <c r="B1" s="33" t="s">
        <v>177</v>
      </c>
      <c r="C1" s="33" t="s">
        <v>3</v>
      </c>
      <c r="D1" s="33" t="s">
        <v>22</v>
      </c>
      <c r="E1" s="33" t="s">
        <v>141</v>
      </c>
      <c r="F1" s="33" t="s">
        <v>181</v>
      </c>
    </row>
    <row r="2" spans="1:6" ht="36" x14ac:dyDescent="0.3">
      <c r="A2" s="34">
        <v>1104335</v>
      </c>
      <c r="B2" s="35" t="s">
        <v>858</v>
      </c>
      <c r="C2" s="36" t="s">
        <v>8</v>
      </c>
      <c r="D2" s="36">
        <v>1760</v>
      </c>
      <c r="E2" s="40">
        <f>VLOOKUP(A2,MATERIALES!$A$2:$D$129,4,0)</f>
        <v>0</v>
      </c>
      <c r="F2" s="40">
        <f t="shared" ref="F2:F22" si="0">D2*E2</f>
        <v>0</v>
      </c>
    </row>
    <row r="3" spans="1:6" x14ac:dyDescent="0.3">
      <c r="A3" s="34">
        <v>1021733</v>
      </c>
      <c r="B3" s="35" t="s">
        <v>566</v>
      </c>
      <c r="C3" s="36" t="s">
        <v>8</v>
      </c>
      <c r="D3" s="36">
        <v>528</v>
      </c>
      <c r="E3" s="40">
        <f>VLOOKUP(A3,MATERIALES!$A$2:$D$129,4,0)</f>
        <v>0</v>
      </c>
      <c r="F3" s="40">
        <f t="shared" si="0"/>
        <v>0</v>
      </c>
    </row>
    <row r="4" spans="1:6" x14ac:dyDescent="0.3">
      <c r="A4" s="34">
        <v>2060104</v>
      </c>
      <c r="B4" s="35" t="s">
        <v>850</v>
      </c>
      <c r="C4" s="36" t="s">
        <v>14</v>
      </c>
      <c r="D4" s="36">
        <v>264</v>
      </c>
      <c r="E4" s="40">
        <f>VLOOKUP(A4,MATERIALES!$A$2:$D$129,4,0)</f>
        <v>0</v>
      </c>
      <c r="F4" s="40">
        <f t="shared" si="0"/>
        <v>0</v>
      </c>
    </row>
    <row r="5" spans="1:6" x14ac:dyDescent="0.3">
      <c r="A5" s="34">
        <v>7360116</v>
      </c>
      <c r="B5" s="35" t="s">
        <v>163</v>
      </c>
      <c r="C5" s="36" t="s">
        <v>174</v>
      </c>
      <c r="D5" s="36">
        <v>8.8000000000000007</v>
      </c>
      <c r="E5" s="40">
        <f>VLOOKUP(A5,MATERIALES!$A$2:$D$129,4,0)</f>
        <v>0</v>
      </c>
      <c r="F5" s="40">
        <f t="shared" si="0"/>
        <v>0</v>
      </c>
    </row>
    <row r="6" spans="1:6" x14ac:dyDescent="0.3">
      <c r="A6" s="34">
        <v>7361506</v>
      </c>
      <c r="B6" s="35" t="s">
        <v>851</v>
      </c>
      <c r="C6" s="36" t="s">
        <v>567</v>
      </c>
      <c r="D6" s="36">
        <v>264</v>
      </c>
      <c r="E6" s="40">
        <f>VLOOKUP(A6,MATERIALES!$A$2:$D$129,4,0)</f>
        <v>0</v>
      </c>
      <c r="F6" s="40">
        <f t="shared" si="0"/>
        <v>0</v>
      </c>
    </row>
    <row r="7" spans="1:6" x14ac:dyDescent="0.3">
      <c r="A7" s="34">
        <v>7568208</v>
      </c>
      <c r="B7" s="35" t="s">
        <v>852</v>
      </c>
      <c r="C7" s="36" t="s">
        <v>14</v>
      </c>
      <c r="D7" s="36">
        <v>352</v>
      </c>
      <c r="E7" s="40">
        <f>VLOOKUP(A7,MATERIALES!$A$2:$D$129,4,0)</f>
        <v>0</v>
      </c>
      <c r="F7" s="40">
        <f t="shared" si="0"/>
        <v>0</v>
      </c>
    </row>
    <row r="8" spans="1:6" x14ac:dyDescent="0.3">
      <c r="A8" s="34">
        <v>2992810</v>
      </c>
      <c r="B8" s="35" t="s">
        <v>853</v>
      </c>
      <c r="C8" s="36" t="s">
        <v>14</v>
      </c>
      <c r="D8" s="36">
        <v>352</v>
      </c>
      <c r="E8" s="40">
        <f>VLOOKUP(A8,MATERIALES!$A$2:$D$129,4,0)</f>
        <v>0</v>
      </c>
      <c r="F8" s="40">
        <f t="shared" si="0"/>
        <v>0</v>
      </c>
    </row>
    <row r="9" spans="1:6" x14ac:dyDescent="0.3">
      <c r="A9" s="34">
        <v>2361004</v>
      </c>
      <c r="B9" s="35" t="s">
        <v>854</v>
      </c>
      <c r="C9" s="36" t="s">
        <v>14</v>
      </c>
      <c r="D9" s="36">
        <v>176</v>
      </c>
      <c r="E9" s="40">
        <f>VLOOKUP(A9,MATERIALES!$A$2:$D$129,4,0)</f>
        <v>0</v>
      </c>
      <c r="F9" s="40">
        <f t="shared" si="0"/>
        <v>0</v>
      </c>
    </row>
    <row r="10" spans="1:6" x14ac:dyDescent="0.3">
      <c r="A10" s="34">
        <v>2860106</v>
      </c>
      <c r="B10" s="35" t="s">
        <v>855</v>
      </c>
      <c r="C10" s="36" t="s">
        <v>14</v>
      </c>
      <c r="D10" s="36">
        <v>264</v>
      </c>
      <c r="E10" s="40">
        <f>VLOOKUP(A10,MATERIALES!$A$2:$D$129,4,0)</f>
        <v>0</v>
      </c>
      <c r="F10" s="40">
        <f t="shared" si="0"/>
        <v>0</v>
      </c>
    </row>
    <row r="11" spans="1:6" x14ac:dyDescent="0.3">
      <c r="A11" s="34">
        <v>11751218</v>
      </c>
      <c r="B11" s="35" t="s">
        <v>536</v>
      </c>
      <c r="C11" s="36" t="s">
        <v>14</v>
      </c>
      <c r="D11" s="36">
        <v>8.8000000000000007</v>
      </c>
      <c r="E11" s="40">
        <f>VLOOKUP(A11,MATERIALES!$A$2:$D$129,4,0)</f>
        <v>0</v>
      </c>
      <c r="F11" s="40">
        <f t="shared" si="0"/>
        <v>0</v>
      </c>
    </row>
    <row r="12" spans="1:6" x14ac:dyDescent="0.3">
      <c r="A12" s="34">
        <v>4353913</v>
      </c>
      <c r="B12" s="35" t="s">
        <v>856</v>
      </c>
      <c r="C12" s="36" t="s">
        <v>14</v>
      </c>
      <c r="D12" s="36">
        <v>264</v>
      </c>
      <c r="E12" s="40">
        <f>VLOOKUP(A12,MATERIALES!$A$2:$D$129,4,0)</f>
        <v>0</v>
      </c>
      <c r="F12" s="40">
        <f t="shared" si="0"/>
        <v>0</v>
      </c>
    </row>
    <row r="13" spans="1:6" x14ac:dyDescent="0.3">
      <c r="A13" s="34">
        <v>4751035</v>
      </c>
      <c r="B13" s="35" t="s">
        <v>857</v>
      </c>
      <c r="C13" s="36" t="s">
        <v>14</v>
      </c>
      <c r="D13" s="36">
        <v>440</v>
      </c>
      <c r="E13" s="40">
        <f>VLOOKUP(A13,MATERIALES!$A$2:$D$129,4,0)</f>
        <v>0</v>
      </c>
      <c r="F13" s="40">
        <f t="shared" si="0"/>
        <v>0</v>
      </c>
    </row>
    <row r="14" spans="1:6" ht="24" x14ac:dyDescent="0.3">
      <c r="A14" s="34">
        <v>2820196</v>
      </c>
      <c r="B14" s="35" t="s">
        <v>554</v>
      </c>
      <c r="C14" s="36"/>
      <c r="D14" s="36">
        <v>88</v>
      </c>
      <c r="E14" s="40">
        <f>VLOOKUP(A14,MATERIALES!$A$2:$D$129,4,0)</f>
        <v>0</v>
      </c>
      <c r="F14" s="40">
        <f t="shared" si="0"/>
        <v>0</v>
      </c>
    </row>
    <row r="15" spans="1:6" x14ac:dyDescent="0.3">
      <c r="A15" s="34">
        <v>7537771</v>
      </c>
      <c r="B15" s="35" t="s">
        <v>556</v>
      </c>
      <c r="C15" s="36"/>
      <c r="D15" s="36">
        <v>88</v>
      </c>
      <c r="E15" s="40">
        <f>VLOOKUP(A15,MATERIALES!$A$2:$D$129,4,0)</f>
        <v>0</v>
      </c>
      <c r="F15" s="40">
        <f t="shared" si="0"/>
        <v>0</v>
      </c>
    </row>
    <row r="16" spans="1:6" ht="36" x14ac:dyDescent="0.3">
      <c r="A16" s="34">
        <v>1104335</v>
      </c>
      <c r="B16" s="35" t="s">
        <v>858</v>
      </c>
      <c r="C16" s="36" t="s">
        <v>8</v>
      </c>
      <c r="D16" s="36">
        <v>44</v>
      </c>
      <c r="E16" s="40">
        <f>VLOOKUP(A16,MATERIALES!$A$2:$D$129,4,0)</f>
        <v>0</v>
      </c>
      <c r="F16" s="40">
        <f t="shared" si="0"/>
        <v>0</v>
      </c>
    </row>
    <row r="17" spans="1:9" x14ac:dyDescent="0.3">
      <c r="A17" s="34">
        <v>2543150</v>
      </c>
      <c r="B17" s="35" t="s">
        <v>860</v>
      </c>
      <c r="C17" s="36" t="s">
        <v>14</v>
      </c>
      <c r="D17" s="36">
        <v>176</v>
      </c>
      <c r="E17" s="40">
        <f>VLOOKUP(A17,MATERIALES!$A$2:$D$129,4,0)</f>
        <v>0</v>
      </c>
      <c r="F17" s="40">
        <f t="shared" si="0"/>
        <v>0</v>
      </c>
    </row>
    <row r="18" spans="1:9" ht="24" x14ac:dyDescent="0.3">
      <c r="A18" s="34">
        <v>4370512</v>
      </c>
      <c r="B18" s="35" t="s">
        <v>861</v>
      </c>
      <c r="C18" s="36" t="s">
        <v>14</v>
      </c>
      <c r="D18" s="36">
        <v>88</v>
      </c>
      <c r="E18" s="40">
        <f>VLOOKUP(A18,MATERIALES!$A$2:$D$129,4,0)</f>
        <v>0</v>
      </c>
      <c r="F18" s="40">
        <f t="shared" si="0"/>
        <v>0</v>
      </c>
    </row>
    <row r="19" spans="1:9" x14ac:dyDescent="0.3">
      <c r="A19" s="34">
        <v>2351618</v>
      </c>
      <c r="B19" s="35" t="s">
        <v>233</v>
      </c>
      <c r="C19" s="36" t="s">
        <v>14</v>
      </c>
      <c r="D19" s="36">
        <v>88</v>
      </c>
      <c r="E19" s="40">
        <f>VLOOKUP(A19,MATERIALES!$A$2:$D$129,4,0)</f>
        <v>0</v>
      </c>
      <c r="F19" s="40">
        <f t="shared" si="0"/>
        <v>0</v>
      </c>
    </row>
    <row r="20" spans="1:9" x14ac:dyDescent="0.3">
      <c r="A20" s="34">
        <v>1011135</v>
      </c>
      <c r="B20" s="35" t="s">
        <v>862</v>
      </c>
      <c r="C20" s="36" t="s">
        <v>8</v>
      </c>
      <c r="D20" s="36">
        <v>176</v>
      </c>
      <c r="E20" s="40">
        <f>VLOOKUP(A20,MATERIALES!$A$2:$D$129,4,0)</f>
        <v>0</v>
      </c>
      <c r="F20" s="40">
        <f t="shared" si="0"/>
        <v>0</v>
      </c>
    </row>
    <row r="21" spans="1:9" x14ac:dyDescent="0.3">
      <c r="A21" s="34">
        <v>2351655</v>
      </c>
      <c r="B21" s="35" t="s">
        <v>863</v>
      </c>
      <c r="C21" s="36" t="s">
        <v>14</v>
      </c>
      <c r="D21" s="36">
        <v>88</v>
      </c>
      <c r="E21" s="40">
        <f>VLOOKUP(A21,MATERIALES!$A$2:$D$129,4,0)</f>
        <v>0</v>
      </c>
      <c r="F21" s="40">
        <f t="shared" si="0"/>
        <v>0</v>
      </c>
    </row>
    <row r="22" spans="1:9" x14ac:dyDescent="0.3">
      <c r="A22" s="34">
        <v>2865054</v>
      </c>
      <c r="B22" s="35" t="s">
        <v>555</v>
      </c>
      <c r="C22" s="36" t="s">
        <v>14</v>
      </c>
      <c r="D22" s="36">
        <v>88</v>
      </c>
      <c r="E22" s="40">
        <f>VLOOKUP(A22,MATERIALES!$A$2:$D$129,4,0)</f>
        <v>0</v>
      </c>
      <c r="F22" s="40">
        <f t="shared" si="0"/>
        <v>0</v>
      </c>
    </row>
    <row r="23" spans="1:9" x14ac:dyDescent="0.3">
      <c r="A23"/>
      <c r="B23"/>
      <c r="C23" s="41"/>
      <c r="D23"/>
      <c r="E23" s="42" t="s">
        <v>23</v>
      </c>
      <c r="F23" s="43">
        <f>SUM(F2:F22)</f>
        <v>0</v>
      </c>
      <c r="I23" s="39"/>
    </row>
  </sheetData>
  <sheetProtection algorithmName="SHA-512" hashValue="c12+BTRr4qWpZXL5nFPrOemRxLMRGt6JOAgqJr34yCSNaD77j0zN9Msj+4RL7RwZyDAvOd8ne2s7StriNgxfOQ==" saltValue="LZE5QX2iObFooW68rKmOnA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G135"/>
  <sheetViews>
    <sheetView topLeftCell="A100" zoomScale="140" zoomScaleNormal="140" workbookViewId="0">
      <selection activeCell="A7" sqref="A7"/>
    </sheetView>
  </sheetViews>
  <sheetFormatPr baseColWidth="10" defaultColWidth="11.44140625" defaultRowHeight="12" x14ac:dyDescent="0.3"/>
  <cols>
    <col min="1" max="1" width="17" style="26" bestFit="1" customWidth="1"/>
    <col min="2" max="2" width="72.88671875" style="32" customWidth="1"/>
    <col min="3" max="3" width="11.88671875" style="26" bestFit="1" customWidth="1"/>
    <col min="4" max="4" width="12.5546875" style="26" customWidth="1"/>
    <col min="5" max="5" width="11.88671875" style="26" bestFit="1" customWidth="1"/>
    <col min="6" max="16384" width="11.44140625" style="26"/>
  </cols>
  <sheetData>
    <row r="1" spans="1:7" x14ac:dyDescent="0.3">
      <c r="A1" s="33" t="s">
        <v>179</v>
      </c>
      <c r="B1" s="33" t="s">
        <v>177</v>
      </c>
      <c r="C1" s="33" t="s">
        <v>3</v>
      </c>
      <c r="D1" s="33" t="s">
        <v>141</v>
      </c>
      <c r="E1" s="33" t="s">
        <v>796</v>
      </c>
    </row>
    <row r="2" spans="1:7" x14ac:dyDescent="0.3">
      <c r="A2" s="34">
        <v>11890109</v>
      </c>
      <c r="B2" s="35" t="s">
        <v>599</v>
      </c>
      <c r="C2" s="36" t="s">
        <v>14</v>
      </c>
      <c r="D2" s="9"/>
      <c r="E2" s="27"/>
      <c r="F2" s="28"/>
      <c r="G2" s="28"/>
    </row>
    <row r="3" spans="1:7" x14ac:dyDescent="0.3">
      <c r="A3" s="34">
        <v>11751218</v>
      </c>
      <c r="B3" s="35" t="s">
        <v>536</v>
      </c>
      <c r="C3" s="36" t="s">
        <v>14</v>
      </c>
      <c r="D3" s="9"/>
      <c r="E3" s="27"/>
      <c r="F3" s="28"/>
      <c r="G3" s="28"/>
    </row>
    <row r="4" spans="1:7" x14ac:dyDescent="0.3">
      <c r="A4" s="34">
        <v>7543001</v>
      </c>
      <c r="B4" s="35" t="s">
        <v>597</v>
      </c>
      <c r="C4" s="36" t="s">
        <v>122</v>
      </c>
      <c r="D4" s="9"/>
      <c r="E4" s="27"/>
      <c r="F4" s="28"/>
      <c r="G4" s="28"/>
    </row>
    <row r="5" spans="1:7" x14ac:dyDescent="0.3">
      <c r="A5" s="34">
        <v>7360116</v>
      </c>
      <c r="B5" s="35" t="s">
        <v>163</v>
      </c>
      <c r="C5" s="36" t="s">
        <v>174</v>
      </c>
      <c r="D5" s="9"/>
      <c r="E5" s="27"/>
      <c r="F5" s="28"/>
      <c r="G5" s="28"/>
    </row>
    <row r="6" spans="1:7" x14ac:dyDescent="0.3">
      <c r="A6" s="34">
        <v>7070430</v>
      </c>
      <c r="B6" s="35" t="s">
        <v>614</v>
      </c>
      <c r="C6" s="36" t="s">
        <v>14</v>
      </c>
      <c r="D6" s="9"/>
      <c r="E6" s="27"/>
      <c r="F6" s="28"/>
      <c r="G6" s="28"/>
    </row>
    <row r="7" spans="1:7" x14ac:dyDescent="0.3">
      <c r="A7" s="34">
        <v>7027303</v>
      </c>
      <c r="B7" s="35" t="s">
        <v>168</v>
      </c>
      <c r="C7" s="36" t="s">
        <v>122</v>
      </c>
      <c r="D7" s="9"/>
      <c r="E7" s="27"/>
      <c r="F7" s="28"/>
      <c r="G7" s="28"/>
    </row>
    <row r="8" spans="1:7" x14ac:dyDescent="0.3">
      <c r="A8" s="34">
        <v>7020104</v>
      </c>
      <c r="B8" s="35" t="s">
        <v>170</v>
      </c>
      <c r="C8" s="36" t="s">
        <v>122</v>
      </c>
      <c r="D8" s="9"/>
      <c r="E8" s="27"/>
      <c r="F8" s="28"/>
      <c r="G8" s="28"/>
    </row>
    <row r="9" spans="1:7" x14ac:dyDescent="0.3">
      <c r="A9" s="34">
        <v>7011505</v>
      </c>
      <c r="B9" s="35" t="s">
        <v>169</v>
      </c>
      <c r="C9" s="36" t="s">
        <v>14</v>
      </c>
      <c r="D9" s="9"/>
      <c r="E9" s="27"/>
      <c r="F9" s="28"/>
      <c r="G9" s="28"/>
    </row>
    <row r="10" spans="1:7" x14ac:dyDescent="0.3">
      <c r="A10" s="34">
        <v>6601403</v>
      </c>
      <c r="B10" s="35" t="s">
        <v>167</v>
      </c>
      <c r="C10" s="36" t="s">
        <v>122</v>
      </c>
      <c r="D10" s="9"/>
      <c r="E10" s="27"/>
      <c r="F10" s="28"/>
      <c r="G10" s="28"/>
    </row>
    <row r="11" spans="1:7" x14ac:dyDescent="0.3">
      <c r="A11" s="34">
        <v>4750935</v>
      </c>
      <c r="B11" s="35" t="s">
        <v>543</v>
      </c>
      <c r="C11" s="36" t="s">
        <v>14</v>
      </c>
      <c r="D11" s="9"/>
      <c r="E11" s="27"/>
      <c r="F11" s="28"/>
      <c r="G11" s="28"/>
    </row>
    <row r="12" spans="1:7" x14ac:dyDescent="0.3">
      <c r="A12" s="34">
        <v>3017015</v>
      </c>
      <c r="B12" s="35" t="s">
        <v>824</v>
      </c>
      <c r="C12" s="36" t="s">
        <v>14</v>
      </c>
      <c r="D12" s="9"/>
      <c r="E12" s="27"/>
      <c r="F12" s="28"/>
      <c r="G12" s="28"/>
    </row>
    <row r="13" spans="1:7" x14ac:dyDescent="0.3">
      <c r="A13" s="34">
        <v>3017012</v>
      </c>
      <c r="B13" s="35" t="s">
        <v>821</v>
      </c>
      <c r="C13" s="36" t="s">
        <v>14</v>
      </c>
      <c r="D13" s="9"/>
      <c r="E13" s="27"/>
      <c r="F13" s="28"/>
      <c r="G13" s="28"/>
    </row>
    <row r="14" spans="1:7" x14ac:dyDescent="0.3">
      <c r="A14" s="34">
        <v>3017008</v>
      </c>
      <c r="B14" s="35" t="s">
        <v>620</v>
      </c>
      <c r="C14" s="36" t="s">
        <v>14</v>
      </c>
      <c r="D14" s="9"/>
      <c r="E14" s="27"/>
      <c r="F14" s="28"/>
      <c r="G14" s="28"/>
    </row>
    <row r="15" spans="1:7" x14ac:dyDescent="0.3">
      <c r="A15" s="34">
        <v>3017005</v>
      </c>
      <c r="B15" s="35" t="s">
        <v>617</v>
      </c>
      <c r="C15" s="36" t="s">
        <v>14</v>
      </c>
      <c r="D15" s="9"/>
      <c r="E15" s="27"/>
      <c r="F15" s="28"/>
      <c r="G15" s="28"/>
    </row>
    <row r="16" spans="1:7" x14ac:dyDescent="0.3">
      <c r="A16" s="34">
        <v>2988216</v>
      </c>
      <c r="B16" s="35" t="s">
        <v>164</v>
      </c>
      <c r="C16" s="36" t="s">
        <v>14</v>
      </c>
      <c r="D16" s="9"/>
      <c r="E16" s="27"/>
      <c r="F16" s="28"/>
      <c r="G16" s="28"/>
    </row>
    <row r="17" spans="1:7" x14ac:dyDescent="0.3">
      <c r="A17" s="34">
        <v>2980684</v>
      </c>
      <c r="B17" s="35" t="s">
        <v>591</v>
      </c>
      <c r="C17" s="36" t="s">
        <v>14</v>
      </c>
      <c r="D17" s="9"/>
      <c r="E17" s="27"/>
      <c r="F17" s="28"/>
      <c r="G17" s="28"/>
    </row>
    <row r="18" spans="1:7" ht="24" x14ac:dyDescent="0.3">
      <c r="A18" s="34">
        <v>2901614</v>
      </c>
      <c r="B18" s="35" t="s">
        <v>542</v>
      </c>
      <c r="C18" s="36" t="s">
        <v>14</v>
      </c>
      <c r="D18" s="9"/>
      <c r="E18" s="27"/>
      <c r="F18" s="28"/>
      <c r="G18" s="28"/>
    </row>
    <row r="19" spans="1:7" ht="24" x14ac:dyDescent="0.3">
      <c r="A19" s="34">
        <v>2900814</v>
      </c>
      <c r="B19" s="35" t="s">
        <v>603</v>
      </c>
      <c r="C19" s="36" t="s">
        <v>14</v>
      </c>
      <c r="D19" s="9"/>
      <c r="E19" s="27"/>
      <c r="F19" s="28"/>
      <c r="G19" s="28"/>
    </row>
    <row r="20" spans="1:7" x14ac:dyDescent="0.3">
      <c r="A20" s="34">
        <v>2885925</v>
      </c>
      <c r="B20" s="35" t="s">
        <v>615</v>
      </c>
      <c r="C20" s="36" t="s">
        <v>14</v>
      </c>
      <c r="D20" s="9"/>
      <c r="E20" s="27"/>
      <c r="F20" s="28"/>
      <c r="G20" s="28"/>
    </row>
    <row r="21" spans="1:7" x14ac:dyDescent="0.3">
      <c r="A21" s="34">
        <v>2862321</v>
      </c>
      <c r="B21" s="35" t="s">
        <v>535</v>
      </c>
      <c r="C21" s="36" t="s">
        <v>14</v>
      </c>
      <c r="D21" s="9"/>
      <c r="E21" s="27"/>
      <c r="F21" s="28"/>
      <c r="G21" s="28"/>
    </row>
    <row r="22" spans="1:7" ht="24" x14ac:dyDescent="0.3">
      <c r="A22" s="34">
        <v>2862222</v>
      </c>
      <c r="B22" s="35" t="s">
        <v>563</v>
      </c>
      <c r="C22" s="36" t="s">
        <v>14</v>
      </c>
      <c r="D22" s="9"/>
      <c r="E22" s="27"/>
      <c r="F22" s="28"/>
      <c r="G22" s="28"/>
    </row>
    <row r="23" spans="1:7" x14ac:dyDescent="0.3">
      <c r="A23" s="34">
        <v>2852618</v>
      </c>
      <c r="B23" s="35" t="s">
        <v>173</v>
      </c>
      <c r="C23" s="36" t="s">
        <v>14</v>
      </c>
      <c r="D23" s="9"/>
      <c r="E23" s="27"/>
      <c r="F23" s="28"/>
      <c r="G23" s="28"/>
    </row>
    <row r="24" spans="1:7" ht="24" x14ac:dyDescent="0.3">
      <c r="A24" s="34">
        <v>2851631</v>
      </c>
      <c r="B24" s="35" t="s">
        <v>593</v>
      </c>
      <c r="C24" s="36" t="s">
        <v>14</v>
      </c>
      <c r="D24" s="9"/>
      <c r="E24" s="27"/>
      <c r="F24" s="28"/>
      <c r="G24" s="28"/>
    </row>
    <row r="25" spans="1:7" x14ac:dyDescent="0.3">
      <c r="A25" s="34">
        <v>2834020</v>
      </c>
      <c r="B25" s="35" t="s">
        <v>588</v>
      </c>
      <c r="C25" s="36" t="s">
        <v>14</v>
      </c>
      <c r="D25" s="9"/>
      <c r="E25" s="27"/>
      <c r="F25" s="28"/>
      <c r="G25" s="28"/>
    </row>
    <row r="26" spans="1:7" x14ac:dyDescent="0.3">
      <c r="A26" s="34">
        <v>2834007</v>
      </c>
      <c r="B26" s="35" t="s">
        <v>610</v>
      </c>
      <c r="C26" s="36" t="s">
        <v>14</v>
      </c>
      <c r="D26" s="9"/>
      <c r="E26" s="27"/>
      <c r="F26" s="28"/>
      <c r="G26" s="28"/>
    </row>
    <row r="27" spans="1:7" x14ac:dyDescent="0.3">
      <c r="A27" s="34">
        <v>2820642</v>
      </c>
      <c r="B27" s="35" t="s">
        <v>589</v>
      </c>
      <c r="C27" s="36" t="s">
        <v>14</v>
      </c>
      <c r="D27" s="9"/>
      <c r="E27" s="27"/>
      <c r="F27" s="28"/>
      <c r="G27" s="28"/>
    </row>
    <row r="28" spans="1:7" ht="24" x14ac:dyDescent="0.3">
      <c r="A28" s="34">
        <v>2820166</v>
      </c>
      <c r="B28" s="35" t="s">
        <v>583</v>
      </c>
      <c r="C28" s="36" t="s">
        <v>14</v>
      </c>
      <c r="D28" s="9"/>
      <c r="E28" s="27"/>
      <c r="F28" s="28"/>
      <c r="G28" s="28"/>
    </row>
    <row r="29" spans="1:7" ht="24" x14ac:dyDescent="0.3">
      <c r="A29" s="34">
        <v>2820165</v>
      </c>
      <c r="B29" s="35" t="s">
        <v>586</v>
      </c>
      <c r="C29" s="36" t="s">
        <v>14</v>
      </c>
      <c r="D29" s="9"/>
      <c r="E29" s="27"/>
      <c r="F29" s="28"/>
      <c r="G29" s="28"/>
    </row>
    <row r="30" spans="1:7" x14ac:dyDescent="0.3">
      <c r="A30" s="34">
        <v>2820161</v>
      </c>
      <c r="B30" s="35" t="s">
        <v>619</v>
      </c>
      <c r="C30" s="36" t="s">
        <v>14</v>
      </c>
      <c r="D30" s="9"/>
      <c r="E30" s="27"/>
      <c r="F30" s="28"/>
      <c r="G30" s="28"/>
    </row>
    <row r="31" spans="1:7" ht="24" x14ac:dyDescent="0.3">
      <c r="A31" s="34">
        <v>2820138</v>
      </c>
      <c r="B31" s="35" t="s">
        <v>612</v>
      </c>
      <c r="C31" s="36" t="s">
        <v>14</v>
      </c>
      <c r="D31" s="9"/>
      <c r="E31" s="27"/>
      <c r="F31" s="28"/>
      <c r="G31" s="28"/>
    </row>
    <row r="32" spans="1:7" ht="24" x14ac:dyDescent="0.3">
      <c r="A32" s="34">
        <v>2820134</v>
      </c>
      <c r="B32" s="35" t="s">
        <v>590</v>
      </c>
      <c r="C32" s="36" t="s">
        <v>14</v>
      </c>
      <c r="D32" s="9"/>
      <c r="E32" s="27"/>
      <c r="F32" s="28"/>
      <c r="G32" s="28"/>
    </row>
    <row r="33" spans="1:7" ht="24" x14ac:dyDescent="0.3">
      <c r="A33" s="34">
        <v>2820133</v>
      </c>
      <c r="B33" s="35" t="s">
        <v>564</v>
      </c>
      <c r="C33" s="36" t="s">
        <v>14</v>
      </c>
      <c r="D33" s="9"/>
      <c r="E33" s="27"/>
      <c r="F33" s="28"/>
      <c r="G33" s="28"/>
    </row>
    <row r="34" spans="1:7" ht="24" x14ac:dyDescent="0.3">
      <c r="A34" s="34">
        <v>2820132</v>
      </c>
      <c r="B34" s="35" t="s">
        <v>531</v>
      </c>
      <c r="C34" s="36" t="s">
        <v>14</v>
      </c>
      <c r="D34" s="9"/>
      <c r="E34" s="27"/>
      <c r="F34" s="28"/>
      <c r="G34" s="28"/>
    </row>
    <row r="35" spans="1:7" ht="24" x14ac:dyDescent="0.3">
      <c r="A35" s="34">
        <v>2820131</v>
      </c>
      <c r="B35" s="35" t="s">
        <v>575</v>
      </c>
      <c r="C35" s="36" t="s">
        <v>14</v>
      </c>
      <c r="D35" s="9"/>
      <c r="E35" s="27"/>
      <c r="F35" s="28"/>
      <c r="G35" s="28"/>
    </row>
    <row r="36" spans="1:7" x14ac:dyDescent="0.3">
      <c r="A36" s="34">
        <v>2817104</v>
      </c>
      <c r="B36" s="35" t="s">
        <v>577</v>
      </c>
      <c r="C36" s="36" t="s">
        <v>14</v>
      </c>
      <c r="D36" s="9"/>
      <c r="E36" s="27"/>
      <c r="F36" s="28"/>
      <c r="G36" s="28"/>
    </row>
    <row r="37" spans="1:7" x14ac:dyDescent="0.3">
      <c r="A37" s="34">
        <v>2817102</v>
      </c>
      <c r="B37" s="35" t="s">
        <v>815</v>
      </c>
      <c r="C37" s="36" t="s">
        <v>14</v>
      </c>
      <c r="D37" s="9"/>
      <c r="E37" s="27"/>
      <c r="F37" s="28"/>
      <c r="G37" s="28"/>
    </row>
    <row r="38" spans="1:7" x14ac:dyDescent="0.3">
      <c r="A38" s="34">
        <v>2817101</v>
      </c>
      <c r="B38" s="35" t="s">
        <v>573</v>
      </c>
      <c r="C38" s="36" t="s">
        <v>14</v>
      </c>
      <c r="D38" s="9"/>
      <c r="E38" s="27"/>
      <c r="F38" s="28"/>
      <c r="G38" s="28"/>
    </row>
    <row r="39" spans="1:7" x14ac:dyDescent="0.3">
      <c r="A39" s="34">
        <v>2815206</v>
      </c>
      <c r="B39" s="35" t="s">
        <v>580</v>
      </c>
      <c r="C39" s="36" t="s">
        <v>14</v>
      </c>
      <c r="D39" s="9"/>
      <c r="E39" s="27"/>
      <c r="F39" s="28"/>
      <c r="G39" s="28"/>
    </row>
    <row r="40" spans="1:7" ht="24" x14ac:dyDescent="0.3">
      <c r="A40" s="34">
        <v>2815106</v>
      </c>
      <c r="B40" s="35" t="s">
        <v>582</v>
      </c>
      <c r="C40" s="36" t="s">
        <v>14</v>
      </c>
      <c r="D40" s="9"/>
      <c r="E40" s="27"/>
      <c r="F40" s="28"/>
      <c r="G40" s="28"/>
    </row>
    <row r="41" spans="1:7" x14ac:dyDescent="0.3">
      <c r="A41" s="34">
        <v>2814171</v>
      </c>
      <c r="B41" s="35" t="s">
        <v>592</v>
      </c>
      <c r="C41" s="36" t="s">
        <v>14</v>
      </c>
      <c r="D41" s="9"/>
      <c r="E41" s="27"/>
      <c r="F41" s="28"/>
      <c r="G41" s="28"/>
    </row>
    <row r="42" spans="1:7" x14ac:dyDescent="0.3">
      <c r="A42" s="34">
        <v>2810102</v>
      </c>
      <c r="B42" s="35" t="s">
        <v>165</v>
      </c>
      <c r="C42" s="36" t="s">
        <v>14</v>
      </c>
      <c r="D42" s="9"/>
      <c r="E42" s="27"/>
      <c r="F42" s="28"/>
      <c r="G42" s="28"/>
    </row>
    <row r="43" spans="1:7" x14ac:dyDescent="0.3">
      <c r="A43" s="34">
        <v>2802020</v>
      </c>
      <c r="B43" s="35" t="s">
        <v>587</v>
      </c>
      <c r="C43" s="36" t="s">
        <v>14</v>
      </c>
      <c r="D43" s="9"/>
      <c r="E43" s="27"/>
      <c r="F43" s="28"/>
      <c r="G43" s="28"/>
    </row>
    <row r="44" spans="1:7" x14ac:dyDescent="0.3">
      <c r="A44" s="34">
        <v>2801220</v>
      </c>
      <c r="B44" s="35" t="s">
        <v>609</v>
      </c>
      <c r="C44" s="36" t="s">
        <v>14</v>
      </c>
      <c r="D44" s="9"/>
      <c r="E44" s="27"/>
      <c r="F44" s="28"/>
      <c r="G44" s="28"/>
    </row>
    <row r="45" spans="1:7" x14ac:dyDescent="0.3">
      <c r="A45" s="34">
        <v>2795301</v>
      </c>
      <c r="B45" s="35" t="s">
        <v>569</v>
      </c>
      <c r="C45" s="36" t="s">
        <v>14</v>
      </c>
      <c r="D45" s="9"/>
      <c r="E45" s="27"/>
      <c r="F45" s="28"/>
      <c r="G45" s="28"/>
    </row>
    <row r="46" spans="1:7" x14ac:dyDescent="0.3">
      <c r="A46" s="34">
        <v>2795203</v>
      </c>
      <c r="B46" s="35" t="s">
        <v>568</v>
      </c>
      <c r="C46" s="36" t="s">
        <v>14</v>
      </c>
      <c r="D46" s="9"/>
      <c r="E46" s="27"/>
      <c r="F46" s="28"/>
      <c r="G46" s="28"/>
    </row>
    <row r="47" spans="1:7" x14ac:dyDescent="0.3">
      <c r="A47" s="34">
        <v>2741697</v>
      </c>
      <c r="B47" s="35" t="s">
        <v>570</v>
      </c>
      <c r="C47" s="36" t="s">
        <v>14</v>
      </c>
      <c r="D47" s="9"/>
      <c r="E47" s="27"/>
      <c r="F47" s="28"/>
      <c r="G47" s="28"/>
    </row>
    <row r="48" spans="1:7" x14ac:dyDescent="0.3">
      <c r="A48" s="34">
        <v>2741696</v>
      </c>
      <c r="B48" s="35" t="s">
        <v>571</v>
      </c>
      <c r="C48" s="36" t="s">
        <v>14</v>
      </c>
      <c r="D48" s="9"/>
      <c r="E48" s="27"/>
      <c r="F48" s="28"/>
      <c r="G48" s="28"/>
    </row>
    <row r="49" spans="1:7" x14ac:dyDescent="0.3">
      <c r="A49" s="34">
        <v>2635125</v>
      </c>
      <c r="B49" s="35" t="s">
        <v>171</v>
      </c>
      <c r="C49" s="36" t="s">
        <v>14</v>
      </c>
      <c r="D49" s="9"/>
      <c r="E49" s="27"/>
      <c r="F49" s="28"/>
      <c r="G49" s="28"/>
    </row>
    <row r="50" spans="1:7" x14ac:dyDescent="0.3">
      <c r="A50" s="34">
        <v>2624821</v>
      </c>
      <c r="B50" s="35" t="s">
        <v>820</v>
      </c>
      <c r="C50" s="36" t="s">
        <v>14</v>
      </c>
      <c r="D50" s="9"/>
      <c r="E50" s="27"/>
      <c r="F50" s="28"/>
      <c r="G50" s="28"/>
    </row>
    <row r="51" spans="1:7" x14ac:dyDescent="0.3">
      <c r="A51" s="34">
        <v>2624816</v>
      </c>
      <c r="B51" s="35" t="s">
        <v>819</v>
      </c>
      <c r="C51" s="36" t="s">
        <v>14</v>
      </c>
      <c r="D51" s="9"/>
      <c r="E51" s="27"/>
      <c r="F51" s="28"/>
      <c r="G51" s="28"/>
    </row>
    <row r="52" spans="1:7" x14ac:dyDescent="0.3">
      <c r="A52" s="34">
        <v>2624810</v>
      </c>
      <c r="B52" s="35" t="s">
        <v>605</v>
      </c>
      <c r="C52" s="36" t="s">
        <v>14</v>
      </c>
      <c r="D52" s="9"/>
      <c r="E52" s="27"/>
      <c r="F52" s="28"/>
      <c r="G52" s="28"/>
    </row>
    <row r="53" spans="1:7" x14ac:dyDescent="0.3">
      <c r="A53" s="34">
        <v>2624806</v>
      </c>
      <c r="B53" s="35" t="s">
        <v>604</v>
      </c>
      <c r="C53" s="36" t="s">
        <v>14</v>
      </c>
      <c r="D53" s="9"/>
      <c r="E53" s="27"/>
      <c r="F53" s="28"/>
      <c r="G53" s="28"/>
    </row>
    <row r="54" spans="1:7" x14ac:dyDescent="0.3">
      <c r="A54" s="34">
        <v>2624212</v>
      </c>
      <c r="B54" s="35" t="s">
        <v>166</v>
      </c>
      <c r="C54" s="36" t="s">
        <v>14</v>
      </c>
      <c r="D54" s="9"/>
      <c r="E54" s="27"/>
      <c r="F54" s="28"/>
      <c r="G54" s="28"/>
    </row>
    <row r="55" spans="1:7" x14ac:dyDescent="0.3">
      <c r="A55" s="34">
        <v>2621182</v>
      </c>
      <c r="B55" s="35" t="s">
        <v>601</v>
      </c>
      <c r="C55" s="36" t="s">
        <v>14</v>
      </c>
      <c r="D55" s="9"/>
      <c r="E55" s="27"/>
      <c r="F55" s="28"/>
      <c r="G55" s="28"/>
    </row>
    <row r="56" spans="1:7" x14ac:dyDescent="0.3">
      <c r="A56" s="34">
        <v>2621106</v>
      </c>
      <c r="B56" s="35" t="s">
        <v>818</v>
      </c>
      <c r="C56" s="36" t="s">
        <v>14</v>
      </c>
      <c r="D56" s="9"/>
      <c r="E56" s="27"/>
      <c r="F56" s="28"/>
      <c r="G56" s="28"/>
    </row>
    <row r="57" spans="1:7" x14ac:dyDescent="0.3">
      <c r="A57" s="34">
        <v>2621105</v>
      </c>
      <c r="B57" s="35" t="s">
        <v>817</v>
      </c>
      <c r="C57" s="36" t="s">
        <v>14</v>
      </c>
      <c r="D57" s="9"/>
      <c r="E57" s="27"/>
      <c r="F57" s="28"/>
      <c r="G57" s="28"/>
    </row>
    <row r="58" spans="1:7" x14ac:dyDescent="0.3">
      <c r="A58" s="34">
        <v>2621104</v>
      </c>
      <c r="B58" s="35" t="s">
        <v>234</v>
      </c>
      <c r="C58" s="36" t="s">
        <v>14</v>
      </c>
      <c r="D58" s="9"/>
      <c r="E58" s="27"/>
      <c r="F58" s="28"/>
      <c r="G58" s="28"/>
    </row>
    <row r="59" spans="1:7" x14ac:dyDescent="0.3">
      <c r="A59" s="34">
        <v>2621102</v>
      </c>
      <c r="B59" s="35" t="s">
        <v>602</v>
      </c>
      <c r="C59" s="36" t="s">
        <v>14</v>
      </c>
      <c r="D59" s="9"/>
      <c r="E59" s="27"/>
      <c r="F59" s="28"/>
      <c r="G59" s="28"/>
    </row>
    <row r="60" spans="1:7" x14ac:dyDescent="0.3">
      <c r="A60" s="34">
        <v>2601806</v>
      </c>
      <c r="B60" s="35" t="s">
        <v>607</v>
      </c>
      <c r="C60" s="36" t="s">
        <v>14</v>
      </c>
      <c r="D60" s="9"/>
      <c r="E60" s="27"/>
      <c r="F60" s="28"/>
      <c r="G60" s="28"/>
    </row>
    <row r="61" spans="1:7" x14ac:dyDescent="0.3">
      <c r="A61" s="34">
        <v>2516122</v>
      </c>
      <c r="B61" s="35" t="s">
        <v>172</v>
      </c>
      <c r="C61" s="36" t="s">
        <v>14</v>
      </c>
      <c r="D61" s="9"/>
      <c r="E61" s="27"/>
      <c r="F61" s="28"/>
      <c r="G61" s="28"/>
    </row>
    <row r="62" spans="1:7" x14ac:dyDescent="0.3">
      <c r="A62" s="34">
        <v>2515561</v>
      </c>
      <c r="B62" s="35" t="s">
        <v>611</v>
      </c>
      <c r="C62" s="36" t="s">
        <v>14</v>
      </c>
      <c r="D62" s="9"/>
      <c r="E62" s="27"/>
      <c r="F62" s="28"/>
      <c r="G62" s="28"/>
    </row>
    <row r="63" spans="1:7" x14ac:dyDescent="0.3">
      <c r="A63" s="34">
        <v>2422012</v>
      </c>
      <c r="B63" s="35" t="s">
        <v>596</v>
      </c>
      <c r="C63" s="36" t="s">
        <v>14</v>
      </c>
      <c r="D63" s="9"/>
      <c r="E63" s="27"/>
      <c r="F63" s="28"/>
      <c r="G63" s="28"/>
    </row>
    <row r="64" spans="1:7" x14ac:dyDescent="0.3">
      <c r="A64" s="34">
        <v>2420512</v>
      </c>
      <c r="B64" s="35" t="s">
        <v>598</v>
      </c>
      <c r="C64" s="36" t="s">
        <v>14</v>
      </c>
      <c r="D64" s="9"/>
      <c r="E64" s="27"/>
      <c r="F64" s="28"/>
      <c r="G64" s="28"/>
    </row>
    <row r="65" spans="1:7" x14ac:dyDescent="0.3">
      <c r="A65" s="34">
        <v>2371009</v>
      </c>
      <c r="B65" s="35" t="s">
        <v>613</v>
      </c>
      <c r="C65" s="36" t="s">
        <v>14</v>
      </c>
      <c r="D65" s="9"/>
      <c r="E65" s="27"/>
      <c r="F65" s="28"/>
      <c r="G65" s="28"/>
    </row>
    <row r="66" spans="1:7" x14ac:dyDescent="0.3">
      <c r="A66" s="34">
        <v>2351618</v>
      </c>
      <c r="B66" s="35" t="s">
        <v>233</v>
      </c>
      <c r="C66" s="36" t="s">
        <v>14</v>
      </c>
      <c r="D66" s="9"/>
      <c r="E66" s="27"/>
      <c r="F66" s="28"/>
      <c r="G66" s="28"/>
    </row>
    <row r="67" spans="1:7" x14ac:dyDescent="0.3">
      <c r="A67" s="34">
        <v>2282003</v>
      </c>
      <c r="B67" s="35" t="s">
        <v>594</v>
      </c>
      <c r="C67" s="36" t="s">
        <v>14</v>
      </c>
      <c r="D67" s="9"/>
      <c r="E67" s="27"/>
      <c r="F67" s="28"/>
      <c r="G67" s="28"/>
    </row>
    <row r="68" spans="1:7" x14ac:dyDescent="0.3">
      <c r="A68" s="34">
        <v>2280172</v>
      </c>
      <c r="B68" s="35" t="s">
        <v>574</v>
      </c>
      <c r="C68" s="36" t="s">
        <v>14</v>
      </c>
      <c r="D68" s="9"/>
      <c r="E68" s="27"/>
      <c r="F68" s="28"/>
      <c r="G68" s="28"/>
    </row>
    <row r="69" spans="1:7" x14ac:dyDescent="0.3">
      <c r="A69" s="34">
        <v>2280171</v>
      </c>
      <c r="B69" s="35" t="s">
        <v>816</v>
      </c>
      <c r="C69" s="36" t="s">
        <v>14</v>
      </c>
      <c r="D69" s="9"/>
      <c r="E69" s="27"/>
      <c r="F69" s="28"/>
      <c r="G69" s="28"/>
    </row>
    <row r="70" spans="1:7" ht="24" x14ac:dyDescent="0.3">
      <c r="A70" s="34">
        <v>2194844</v>
      </c>
      <c r="B70" s="35" t="s">
        <v>826</v>
      </c>
      <c r="C70" s="36" t="s">
        <v>14</v>
      </c>
      <c r="D70" s="9"/>
      <c r="E70" s="27"/>
      <c r="F70" s="28"/>
      <c r="G70" s="28"/>
    </row>
    <row r="71" spans="1:7" ht="24" x14ac:dyDescent="0.3">
      <c r="A71" s="34">
        <v>2194842</v>
      </c>
      <c r="B71" s="35" t="s">
        <v>823</v>
      </c>
      <c r="C71" s="36" t="s">
        <v>14</v>
      </c>
      <c r="D71" s="9"/>
      <c r="E71" s="27"/>
      <c r="F71" s="28"/>
      <c r="G71" s="28"/>
    </row>
    <row r="72" spans="1:7" ht="24" x14ac:dyDescent="0.3">
      <c r="A72" s="34">
        <v>2194839</v>
      </c>
      <c r="B72" s="35" t="s">
        <v>618</v>
      </c>
      <c r="C72" s="36" t="s">
        <v>14</v>
      </c>
      <c r="D72" s="9"/>
      <c r="E72" s="27"/>
      <c r="F72" s="28"/>
      <c r="G72" s="28"/>
    </row>
    <row r="73" spans="1:7" ht="24" x14ac:dyDescent="0.3">
      <c r="A73" s="34">
        <v>2112042</v>
      </c>
      <c r="B73" s="35" t="s">
        <v>606</v>
      </c>
      <c r="C73" s="36" t="s">
        <v>14</v>
      </c>
      <c r="D73" s="9"/>
      <c r="E73" s="27"/>
      <c r="F73" s="28"/>
      <c r="G73" s="28"/>
    </row>
    <row r="74" spans="1:7" x14ac:dyDescent="0.3">
      <c r="A74" s="34">
        <v>2110114</v>
      </c>
      <c r="B74" s="35" t="s">
        <v>585</v>
      </c>
      <c r="C74" s="36" t="s">
        <v>14</v>
      </c>
      <c r="D74" s="9"/>
      <c r="E74" s="27"/>
      <c r="F74" s="28"/>
      <c r="G74" s="28"/>
    </row>
    <row r="75" spans="1:7" ht="24" x14ac:dyDescent="0.3">
      <c r="A75" s="34">
        <v>2056207</v>
      </c>
      <c r="B75" s="35" t="s">
        <v>562</v>
      </c>
      <c r="C75" s="36" t="s">
        <v>14</v>
      </c>
      <c r="D75" s="9"/>
      <c r="E75" s="27"/>
      <c r="F75" s="28"/>
      <c r="G75" s="28"/>
    </row>
    <row r="76" spans="1:7" ht="24" x14ac:dyDescent="0.3">
      <c r="A76" s="34">
        <v>2056206</v>
      </c>
      <c r="B76" s="35" t="s">
        <v>539</v>
      </c>
      <c r="C76" s="36" t="s">
        <v>14</v>
      </c>
      <c r="D76" s="9"/>
      <c r="E76" s="27"/>
      <c r="F76" s="28"/>
      <c r="G76" s="28"/>
    </row>
    <row r="77" spans="1:7" ht="24" x14ac:dyDescent="0.3">
      <c r="A77" s="34">
        <v>2052244</v>
      </c>
      <c r="B77" s="35" t="s">
        <v>579</v>
      </c>
      <c r="C77" s="36" t="s">
        <v>14</v>
      </c>
      <c r="D77" s="9"/>
      <c r="E77" s="27"/>
      <c r="F77" s="28"/>
      <c r="G77" s="28"/>
    </row>
    <row r="78" spans="1:7" x14ac:dyDescent="0.3">
      <c r="A78" s="34">
        <v>2010703</v>
      </c>
      <c r="B78" s="35" t="s">
        <v>616</v>
      </c>
      <c r="C78" s="36" t="s">
        <v>14</v>
      </c>
      <c r="D78" s="9"/>
      <c r="E78" s="27"/>
      <c r="F78" s="28"/>
      <c r="G78" s="28"/>
    </row>
    <row r="79" spans="1:7" x14ac:dyDescent="0.3">
      <c r="A79" s="34">
        <v>2010502</v>
      </c>
      <c r="B79" s="35" t="s">
        <v>572</v>
      </c>
      <c r="C79" s="36" t="s">
        <v>14</v>
      </c>
      <c r="D79" s="9"/>
      <c r="E79" s="27"/>
      <c r="F79" s="28"/>
      <c r="G79" s="28"/>
    </row>
    <row r="80" spans="1:7" x14ac:dyDescent="0.3">
      <c r="A80" s="34">
        <v>2010311</v>
      </c>
      <c r="B80" s="35" t="s">
        <v>581</v>
      </c>
      <c r="C80" s="36" t="s">
        <v>14</v>
      </c>
      <c r="D80" s="9"/>
      <c r="E80" s="27"/>
      <c r="F80" s="28"/>
      <c r="G80" s="28"/>
    </row>
    <row r="81" spans="1:7" x14ac:dyDescent="0.3">
      <c r="A81" s="34">
        <v>2010152</v>
      </c>
      <c r="B81" s="35" t="s">
        <v>584</v>
      </c>
      <c r="C81" s="36" t="s">
        <v>14</v>
      </c>
      <c r="D81" s="9"/>
      <c r="E81" s="27"/>
      <c r="F81" s="28"/>
      <c r="G81" s="28"/>
    </row>
    <row r="82" spans="1:7" ht="24" x14ac:dyDescent="0.3">
      <c r="A82" s="34">
        <v>1103643</v>
      </c>
      <c r="B82" s="35" t="s">
        <v>561</v>
      </c>
      <c r="C82" s="36" t="s">
        <v>8</v>
      </c>
      <c r="D82" s="9"/>
      <c r="E82" s="27"/>
      <c r="F82" s="28"/>
      <c r="G82" s="28"/>
    </row>
    <row r="83" spans="1:7" ht="24" x14ac:dyDescent="0.3">
      <c r="A83" s="34">
        <v>1103642</v>
      </c>
      <c r="B83" s="35" t="s">
        <v>560</v>
      </c>
      <c r="C83" s="36" t="s">
        <v>8</v>
      </c>
      <c r="D83" s="9"/>
      <c r="E83" s="27"/>
      <c r="F83" s="28"/>
      <c r="G83" s="28"/>
    </row>
    <row r="84" spans="1:7" ht="24" x14ac:dyDescent="0.3">
      <c r="A84" s="34">
        <v>1103641</v>
      </c>
      <c r="B84" s="35" t="s">
        <v>814</v>
      </c>
      <c r="C84" s="36" t="s">
        <v>8</v>
      </c>
      <c r="D84" s="9"/>
      <c r="E84" s="27"/>
      <c r="F84" s="28"/>
      <c r="G84" s="28"/>
    </row>
    <row r="85" spans="1:7" x14ac:dyDescent="0.3">
      <c r="A85" s="34">
        <v>1102237</v>
      </c>
      <c r="B85" s="35" t="s">
        <v>559</v>
      </c>
      <c r="C85" s="36" t="s">
        <v>8</v>
      </c>
      <c r="D85" s="9"/>
      <c r="E85" s="27"/>
      <c r="F85" s="28"/>
      <c r="G85" s="28"/>
    </row>
    <row r="86" spans="1:7" x14ac:dyDescent="0.3">
      <c r="A86" s="34">
        <v>1102039</v>
      </c>
      <c r="B86" s="35" t="s">
        <v>565</v>
      </c>
      <c r="C86" s="36" t="s">
        <v>8</v>
      </c>
      <c r="D86" s="9"/>
      <c r="E86" s="27"/>
      <c r="F86" s="28"/>
      <c r="G86" s="28"/>
    </row>
    <row r="87" spans="1:7" x14ac:dyDescent="0.3">
      <c r="A87" s="34">
        <v>1021754</v>
      </c>
      <c r="B87" s="35" t="s">
        <v>825</v>
      </c>
      <c r="C87" s="36" t="s">
        <v>8</v>
      </c>
      <c r="D87" s="9"/>
      <c r="E87" s="27"/>
      <c r="F87" s="28"/>
      <c r="G87" s="28"/>
    </row>
    <row r="88" spans="1:7" x14ac:dyDescent="0.3">
      <c r="A88" s="34">
        <v>1021752</v>
      </c>
      <c r="B88" s="35" t="s">
        <v>822</v>
      </c>
      <c r="C88" s="36" t="s">
        <v>8</v>
      </c>
      <c r="D88" s="9"/>
      <c r="E88" s="27"/>
      <c r="F88" s="28"/>
      <c r="G88" s="28"/>
    </row>
    <row r="89" spans="1:7" x14ac:dyDescent="0.3">
      <c r="A89" s="34">
        <v>1021739</v>
      </c>
      <c r="B89" s="35" t="s">
        <v>608</v>
      </c>
      <c r="C89" s="36" t="s">
        <v>8</v>
      </c>
      <c r="D89" s="9"/>
      <c r="E89" s="27"/>
      <c r="F89" s="28"/>
      <c r="G89" s="28"/>
    </row>
    <row r="90" spans="1:7" x14ac:dyDescent="0.3">
      <c r="A90" s="34">
        <v>1021733</v>
      </c>
      <c r="B90" s="35" t="s">
        <v>566</v>
      </c>
      <c r="C90" s="36" t="s">
        <v>8</v>
      </c>
      <c r="D90" s="9"/>
      <c r="E90" s="27"/>
      <c r="F90" s="28"/>
      <c r="G90" s="28"/>
    </row>
    <row r="91" spans="1:7" x14ac:dyDescent="0.3">
      <c r="A91" s="34">
        <v>1015207</v>
      </c>
      <c r="B91" s="35" t="s">
        <v>595</v>
      </c>
      <c r="C91" s="36" t="s">
        <v>8</v>
      </c>
      <c r="D91" s="9"/>
      <c r="E91" s="27"/>
      <c r="F91" s="28"/>
      <c r="G91" s="28"/>
    </row>
    <row r="92" spans="1:7" x14ac:dyDescent="0.3">
      <c r="A92" s="34">
        <v>1013141</v>
      </c>
      <c r="B92" s="35" t="s">
        <v>557</v>
      </c>
      <c r="C92" s="36" t="s">
        <v>8</v>
      </c>
      <c r="D92" s="9"/>
      <c r="E92" s="27"/>
      <c r="F92" s="28"/>
      <c r="G92" s="28"/>
    </row>
    <row r="93" spans="1:7" x14ac:dyDescent="0.3">
      <c r="A93" s="34">
        <v>1013139</v>
      </c>
      <c r="B93" s="35" t="s">
        <v>558</v>
      </c>
      <c r="C93" s="36" t="s">
        <v>8</v>
      </c>
      <c r="D93" s="9"/>
      <c r="E93" s="27"/>
      <c r="F93" s="28"/>
      <c r="G93" s="28"/>
    </row>
    <row r="94" spans="1:7" x14ac:dyDescent="0.3">
      <c r="A94" s="34">
        <v>1012301</v>
      </c>
      <c r="B94" s="35" t="s">
        <v>578</v>
      </c>
      <c r="C94" s="36" t="s">
        <v>8</v>
      </c>
      <c r="D94" s="9"/>
      <c r="E94" s="27"/>
      <c r="F94" s="28"/>
      <c r="G94" s="28"/>
    </row>
    <row r="95" spans="1:7" x14ac:dyDescent="0.3">
      <c r="A95" s="34">
        <v>1012137</v>
      </c>
      <c r="B95" s="35" t="s">
        <v>576</v>
      </c>
      <c r="C95" s="36" t="s">
        <v>8</v>
      </c>
      <c r="D95" s="9"/>
      <c r="E95" s="27"/>
      <c r="F95" s="28"/>
      <c r="G95" s="28"/>
    </row>
    <row r="96" spans="1:7" x14ac:dyDescent="0.3">
      <c r="A96" s="34">
        <v>1011139</v>
      </c>
      <c r="B96" s="35" t="s">
        <v>600</v>
      </c>
      <c r="C96" s="36" t="s">
        <v>8</v>
      </c>
      <c r="D96" s="9"/>
      <c r="E96" s="27"/>
      <c r="F96" s="28"/>
      <c r="G96" s="28"/>
    </row>
    <row r="97" spans="1:7" ht="36" x14ac:dyDescent="0.3">
      <c r="A97" s="34">
        <v>1104335</v>
      </c>
      <c r="B97" s="35" t="s">
        <v>858</v>
      </c>
      <c r="C97" s="36" t="s">
        <v>8</v>
      </c>
      <c r="D97" s="9"/>
      <c r="E97" s="27"/>
      <c r="F97" s="28"/>
      <c r="G97" s="28"/>
    </row>
    <row r="98" spans="1:7" x14ac:dyDescent="0.3">
      <c r="A98" s="34">
        <v>1021733</v>
      </c>
      <c r="B98" s="35" t="s">
        <v>566</v>
      </c>
      <c r="C98" s="36" t="s">
        <v>8</v>
      </c>
      <c r="D98" s="9"/>
      <c r="E98" s="27"/>
      <c r="F98" s="28"/>
      <c r="G98" s="28"/>
    </row>
    <row r="99" spans="1:7" x14ac:dyDescent="0.3">
      <c r="A99" s="34">
        <v>2060104</v>
      </c>
      <c r="B99" s="35" t="s">
        <v>850</v>
      </c>
      <c r="C99" s="36" t="s">
        <v>14</v>
      </c>
      <c r="D99" s="9"/>
      <c r="E99" s="27"/>
      <c r="F99" s="28"/>
      <c r="G99" s="28"/>
    </row>
    <row r="100" spans="1:7" x14ac:dyDescent="0.3">
      <c r="A100" s="34">
        <v>7360116</v>
      </c>
      <c r="B100" s="35" t="s">
        <v>163</v>
      </c>
      <c r="C100" s="36" t="s">
        <v>174</v>
      </c>
      <c r="D100" s="9"/>
      <c r="E100" s="27"/>
      <c r="F100" s="28"/>
      <c r="G100" s="28"/>
    </row>
    <row r="101" spans="1:7" x14ac:dyDescent="0.3">
      <c r="A101" s="34">
        <v>7361506</v>
      </c>
      <c r="B101" s="35" t="s">
        <v>851</v>
      </c>
      <c r="C101" s="36" t="s">
        <v>567</v>
      </c>
      <c r="D101" s="9"/>
      <c r="E101" s="27"/>
      <c r="F101" s="28"/>
      <c r="G101" s="28"/>
    </row>
    <row r="102" spans="1:7" x14ac:dyDescent="0.3">
      <c r="A102" s="34">
        <v>7568208</v>
      </c>
      <c r="B102" s="35" t="s">
        <v>852</v>
      </c>
      <c r="C102" s="36" t="s">
        <v>14</v>
      </c>
      <c r="D102" s="9"/>
      <c r="E102" s="27"/>
      <c r="F102" s="28"/>
      <c r="G102" s="28"/>
    </row>
    <row r="103" spans="1:7" x14ac:dyDescent="0.3">
      <c r="A103" s="34">
        <v>2992810</v>
      </c>
      <c r="B103" s="35" t="s">
        <v>853</v>
      </c>
      <c r="C103" s="36" t="s">
        <v>14</v>
      </c>
      <c r="D103" s="9"/>
      <c r="E103" s="27"/>
      <c r="F103" s="28"/>
      <c r="G103" s="28"/>
    </row>
    <row r="104" spans="1:7" x14ac:dyDescent="0.3">
      <c r="A104" s="34">
        <v>2361004</v>
      </c>
      <c r="B104" s="35" t="s">
        <v>854</v>
      </c>
      <c r="C104" s="36" t="s">
        <v>14</v>
      </c>
      <c r="D104" s="9"/>
      <c r="E104" s="27"/>
      <c r="F104" s="28"/>
      <c r="G104" s="28"/>
    </row>
    <row r="105" spans="1:7" x14ac:dyDescent="0.3">
      <c r="A105" s="34">
        <v>2860106</v>
      </c>
      <c r="B105" s="35" t="s">
        <v>855</v>
      </c>
      <c r="C105" s="36" t="s">
        <v>14</v>
      </c>
      <c r="D105" s="9"/>
      <c r="E105" s="27"/>
      <c r="F105" s="28"/>
      <c r="G105" s="28"/>
    </row>
    <row r="106" spans="1:7" x14ac:dyDescent="0.3">
      <c r="A106" s="34">
        <v>11751218</v>
      </c>
      <c r="B106" s="35" t="s">
        <v>536</v>
      </c>
      <c r="C106" s="36" t="s">
        <v>14</v>
      </c>
      <c r="D106" s="9"/>
      <c r="E106" s="27"/>
      <c r="F106" s="28"/>
      <c r="G106" s="28"/>
    </row>
    <row r="107" spans="1:7" x14ac:dyDescent="0.3">
      <c r="A107" s="34">
        <v>4353913</v>
      </c>
      <c r="B107" s="35" t="s">
        <v>856</v>
      </c>
      <c r="C107" s="36" t="s">
        <v>14</v>
      </c>
      <c r="D107" s="9"/>
      <c r="E107" s="27"/>
      <c r="F107" s="28"/>
      <c r="G107" s="28"/>
    </row>
    <row r="108" spans="1:7" x14ac:dyDescent="0.3">
      <c r="A108" s="34">
        <v>4751035</v>
      </c>
      <c r="B108" s="35" t="s">
        <v>857</v>
      </c>
      <c r="C108" s="36" t="s">
        <v>14</v>
      </c>
      <c r="D108" s="9"/>
      <c r="E108" s="27"/>
      <c r="F108" s="28"/>
      <c r="G108" s="28"/>
    </row>
    <row r="109" spans="1:7" ht="24" x14ac:dyDescent="0.3">
      <c r="A109" s="34">
        <v>2820196</v>
      </c>
      <c r="B109" s="35" t="s">
        <v>554</v>
      </c>
      <c r="C109" s="36" t="s">
        <v>14</v>
      </c>
      <c r="D109" s="9"/>
      <c r="E109" s="27"/>
      <c r="F109" s="28"/>
      <c r="G109" s="28"/>
    </row>
    <row r="110" spans="1:7" x14ac:dyDescent="0.3">
      <c r="A110" s="34">
        <v>7537771</v>
      </c>
      <c r="B110" s="35" t="s">
        <v>556</v>
      </c>
      <c r="C110" s="36" t="s">
        <v>14</v>
      </c>
      <c r="D110" s="9"/>
      <c r="E110" s="27"/>
      <c r="F110" s="28"/>
      <c r="G110" s="28"/>
    </row>
    <row r="111" spans="1:7" ht="36" x14ac:dyDescent="0.3">
      <c r="A111" s="34">
        <v>1104335</v>
      </c>
      <c r="B111" s="35" t="s">
        <v>858</v>
      </c>
      <c r="C111" s="36" t="s">
        <v>8</v>
      </c>
      <c r="D111" s="9"/>
      <c r="E111" s="27"/>
      <c r="F111" s="28"/>
      <c r="G111" s="28"/>
    </row>
    <row r="112" spans="1:7" x14ac:dyDescent="0.3">
      <c r="A112" s="34">
        <v>2543150</v>
      </c>
      <c r="B112" s="35" t="s">
        <v>860</v>
      </c>
      <c r="C112" s="36" t="s">
        <v>14</v>
      </c>
      <c r="D112" s="9"/>
      <c r="E112" s="27"/>
      <c r="F112" s="28"/>
      <c r="G112" s="28"/>
    </row>
    <row r="113" spans="1:7" ht="24" x14ac:dyDescent="0.3">
      <c r="A113" s="34">
        <v>4370512</v>
      </c>
      <c r="B113" s="35" t="s">
        <v>861</v>
      </c>
      <c r="C113" s="36" t="s">
        <v>14</v>
      </c>
      <c r="D113" s="9"/>
      <c r="E113" s="27"/>
      <c r="F113" s="28"/>
      <c r="G113" s="28"/>
    </row>
    <row r="114" spans="1:7" x14ac:dyDescent="0.3">
      <c r="A114" s="34">
        <v>2351618</v>
      </c>
      <c r="B114" s="35" t="s">
        <v>233</v>
      </c>
      <c r="C114" s="36" t="s">
        <v>14</v>
      </c>
      <c r="D114" s="9"/>
      <c r="E114" s="27"/>
      <c r="F114" s="28"/>
      <c r="G114" s="28"/>
    </row>
    <row r="115" spans="1:7" x14ac:dyDescent="0.3">
      <c r="A115" s="34">
        <v>1011135</v>
      </c>
      <c r="B115" s="35" t="s">
        <v>862</v>
      </c>
      <c r="C115" s="36" t="s">
        <v>8</v>
      </c>
      <c r="D115" s="9"/>
      <c r="E115" s="27"/>
      <c r="F115" s="28"/>
      <c r="G115" s="28"/>
    </row>
    <row r="116" spans="1:7" x14ac:dyDescent="0.3">
      <c r="A116" s="34">
        <v>2351655</v>
      </c>
      <c r="B116" s="35" t="s">
        <v>863</v>
      </c>
      <c r="C116" s="36" t="s">
        <v>14</v>
      </c>
      <c r="D116" s="9"/>
      <c r="E116" s="27"/>
      <c r="F116" s="28"/>
      <c r="G116" s="28"/>
    </row>
    <row r="117" spans="1:7" x14ac:dyDescent="0.3">
      <c r="A117" s="34">
        <v>2865054</v>
      </c>
      <c r="B117" s="35" t="s">
        <v>555</v>
      </c>
      <c r="C117" s="36" t="s">
        <v>14</v>
      </c>
      <c r="D117" s="9"/>
      <c r="E117" s="27"/>
      <c r="F117" s="28"/>
      <c r="G117" s="28"/>
    </row>
    <row r="118" spans="1:7" x14ac:dyDescent="0.3">
      <c r="A118" s="34"/>
      <c r="B118" s="35"/>
      <c r="C118" s="36"/>
      <c r="D118" s="9"/>
      <c r="E118" s="27"/>
      <c r="F118" s="28"/>
      <c r="G118" s="28"/>
    </row>
    <row r="119" spans="1:7" x14ac:dyDescent="0.3">
      <c r="A119" s="34"/>
      <c r="B119" s="35"/>
      <c r="C119" s="36"/>
      <c r="D119" s="9"/>
      <c r="E119" s="27"/>
      <c r="F119" s="28"/>
      <c r="G119" s="28"/>
    </row>
    <row r="120" spans="1:7" x14ac:dyDescent="0.3">
      <c r="A120" s="34"/>
      <c r="B120" s="35"/>
      <c r="C120" s="36"/>
      <c r="D120" s="9"/>
      <c r="E120" s="27"/>
      <c r="F120" s="28"/>
      <c r="G120" s="28"/>
    </row>
    <row r="121" spans="1:7" x14ac:dyDescent="0.3">
      <c r="A121" s="34"/>
      <c r="B121" s="35"/>
      <c r="C121" s="36"/>
      <c r="D121" s="9"/>
      <c r="E121" s="27"/>
      <c r="F121" s="28"/>
      <c r="G121" s="28"/>
    </row>
    <row r="122" spans="1:7" x14ac:dyDescent="0.3">
      <c r="A122" s="34"/>
      <c r="B122" s="35"/>
      <c r="C122" s="36"/>
      <c r="D122" s="9"/>
      <c r="E122" s="27"/>
      <c r="F122" s="28"/>
      <c r="G122" s="28"/>
    </row>
    <row r="123" spans="1:7" x14ac:dyDescent="0.3">
      <c r="A123" s="34"/>
      <c r="B123" s="35"/>
      <c r="C123" s="36"/>
      <c r="D123" s="9"/>
      <c r="E123" s="27"/>
      <c r="F123" s="28"/>
      <c r="G123" s="28"/>
    </row>
    <row r="124" spans="1:7" x14ac:dyDescent="0.3">
      <c r="A124" s="34"/>
      <c r="B124" s="35"/>
      <c r="C124" s="36"/>
      <c r="D124" s="9"/>
      <c r="E124" s="27"/>
      <c r="F124" s="28"/>
      <c r="G124" s="28"/>
    </row>
    <row r="125" spans="1:7" x14ac:dyDescent="0.3">
      <c r="A125" s="34"/>
      <c r="B125" s="35"/>
      <c r="C125" s="36"/>
      <c r="D125" s="9"/>
      <c r="E125" s="27"/>
      <c r="F125" s="28"/>
      <c r="G125" s="28"/>
    </row>
    <row r="126" spans="1:7" x14ac:dyDescent="0.3">
      <c r="A126" s="34"/>
      <c r="B126" s="35"/>
      <c r="C126" s="36"/>
      <c r="D126" s="9"/>
      <c r="E126" s="27"/>
      <c r="F126" s="28"/>
      <c r="G126" s="28"/>
    </row>
    <row r="127" spans="1:7" x14ac:dyDescent="0.3">
      <c r="A127" s="34"/>
      <c r="B127" s="35"/>
      <c r="C127" s="36"/>
      <c r="D127" s="9"/>
      <c r="E127" s="27"/>
      <c r="F127" s="28"/>
      <c r="G127" s="28"/>
    </row>
    <row r="128" spans="1:7" x14ac:dyDescent="0.3">
      <c r="A128" s="34"/>
      <c r="B128" s="35"/>
      <c r="C128" s="36"/>
      <c r="D128" s="9"/>
      <c r="E128" s="27"/>
      <c r="F128" s="28"/>
      <c r="G128" s="28"/>
    </row>
    <row r="129" spans="1:7" x14ac:dyDescent="0.3">
      <c r="A129" s="34"/>
      <c r="B129" s="35"/>
      <c r="C129" s="36"/>
      <c r="D129" s="9"/>
      <c r="E129" s="27"/>
      <c r="F129" s="28"/>
      <c r="G129" s="28"/>
    </row>
    <row r="131" spans="1:7" x14ac:dyDescent="0.3">
      <c r="A131" s="29"/>
      <c r="B131" s="202" t="str">
        <f>RESUMEN_OFERTA!B10</f>
        <v>XXXXXXXXX</v>
      </c>
      <c r="C131" s="203"/>
      <c r="D131" s="204"/>
    </row>
    <row r="132" spans="1:7" x14ac:dyDescent="0.3">
      <c r="A132" s="29"/>
      <c r="B132" s="30"/>
    </row>
    <row r="133" spans="1:7" x14ac:dyDescent="0.3">
      <c r="A133" s="29"/>
      <c r="B133" s="30"/>
    </row>
    <row r="134" spans="1:7" x14ac:dyDescent="0.3">
      <c r="A134" s="29"/>
      <c r="B134" s="30"/>
    </row>
    <row r="135" spans="1:7" x14ac:dyDescent="0.3">
      <c r="A135" s="29" t="s">
        <v>190</v>
      </c>
      <c r="B135" s="31"/>
    </row>
  </sheetData>
  <sheetProtection algorithmName="SHA-512" hashValue="swoYj/k0ZF4Iy2UlUpKog9xx1njuP5AsXbitAKTJLqIr87v3Ifg15+Ks1YIdMsAovNUapy9VpCeWRSRCHra9RA==" saltValue="S1Y90+TJ+vdep1Gpsz2/1A==" spinCount="100000" sheet="1" objects="1" scenarios="1"/>
  <mergeCells count="1">
    <mergeCell ref="B131:D131"/>
  </mergeCells>
  <printOptions horizontalCentered="1"/>
  <pageMargins left="0.7" right="0.7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K206"/>
  <sheetViews>
    <sheetView showZeros="0" zoomScale="85" zoomScaleNormal="85" workbookViewId="0">
      <selection activeCell="B16" sqref="B16"/>
    </sheetView>
  </sheetViews>
  <sheetFormatPr baseColWidth="10" defaultRowHeight="12" x14ac:dyDescent="0.3"/>
  <cols>
    <col min="1" max="1" width="10.5546875" style="54" bestFit="1" customWidth="1"/>
    <col min="2" max="2" width="95.88671875" style="54" bestFit="1" customWidth="1"/>
    <col min="3" max="3" width="11" style="145" bestFit="1" customWidth="1"/>
    <col min="4" max="4" width="11.88671875" style="146" bestFit="1" customWidth="1"/>
    <col min="5" max="5" width="12.88671875" style="54" bestFit="1" customWidth="1"/>
    <col min="6" max="6" width="13.109375" style="54" bestFit="1" customWidth="1"/>
    <col min="7" max="7" width="11.44140625" style="54" customWidth="1"/>
    <col min="8" max="249" width="11.44140625" style="54"/>
    <col min="250" max="250" width="12.33203125" style="54" customWidth="1"/>
    <col min="251" max="251" width="52.33203125" style="54" bestFit="1" customWidth="1"/>
    <col min="252" max="252" width="8.6640625" style="54" customWidth="1"/>
    <col min="253" max="253" width="0" style="54" hidden="1" customWidth="1"/>
    <col min="254" max="254" width="10.109375" style="54" customWidth="1"/>
    <col min="255" max="256" width="12.6640625" style="54" customWidth="1"/>
    <col min="257" max="257" width="83.6640625" style="54" customWidth="1"/>
    <col min="258" max="258" width="0.109375" style="54" customWidth="1"/>
    <col min="259" max="505" width="11.44140625" style="54"/>
    <col min="506" max="506" width="12.33203125" style="54" customWidth="1"/>
    <col min="507" max="507" width="52.33203125" style="54" bestFit="1" customWidth="1"/>
    <col min="508" max="508" width="8.6640625" style="54" customWidth="1"/>
    <col min="509" max="509" width="0" style="54" hidden="1" customWidth="1"/>
    <col min="510" max="510" width="10.109375" style="54" customWidth="1"/>
    <col min="511" max="512" width="12.6640625" style="54" customWidth="1"/>
    <col min="513" max="513" width="83.6640625" style="54" customWidth="1"/>
    <col min="514" max="514" width="0.109375" style="54" customWidth="1"/>
    <col min="515" max="761" width="11.44140625" style="54"/>
    <col min="762" max="762" width="12.33203125" style="54" customWidth="1"/>
    <col min="763" max="763" width="52.33203125" style="54" bestFit="1" customWidth="1"/>
    <col min="764" max="764" width="8.6640625" style="54" customWidth="1"/>
    <col min="765" max="765" width="0" style="54" hidden="1" customWidth="1"/>
    <col min="766" max="766" width="10.109375" style="54" customWidth="1"/>
    <col min="767" max="768" width="12.6640625" style="54" customWidth="1"/>
    <col min="769" max="769" width="83.6640625" style="54" customWidth="1"/>
    <col min="770" max="770" width="0.109375" style="54" customWidth="1"/>
    <col min="771" max="1017" width="11.44140625" style="54"/>
    <col min="1018" max="1018" width="12.33203125" style="54" customWidth="1"/>
    <col min="1019" max="1019" width="52.33203125" style="54" bestFit="1" customWidth="1"/>
    <col min="1020" max="1020" width="8.6640625" style="54" customWidth="1"/>
    <col min="1021" max="1021" width="0" style="54" hidden="1" customWidth="1"/>
    <col min="1022" max="1022" width="10.109375" style="54" customWidth="1"/>
    <col min="1023" max="1024" width="12.6640625" style="54" customWidth="1"/>
    <col min="1025" max="1025" width="83.6640625" style="54" customWidth="1"/>
    <col min="1026" max="1026" width="0.109375" style="54" customWidth="1"/>
    <col min="1027" max="1273" width="11.44140625" style="54"/>
    <col min="1274" max="1274" width="12.33203125" style="54" customWidth="1"/>
    <col min="1275" max="1275" width="52.33203125" style="54" bestFit="1" customWidth="1"/>
    <col min="1276" max="1276" width="8.6640625" style="54" customWidth="1"/>
    <col min="1277" max="1277" width="0" style="54" hidden="1" customWidth="1"/>
    <col min="1278" max="1278" width="10.109375" style="54" customWidth="1"/>
    <col min="1279" max="1280" width="12.6640625" style="54" customWidth="1"/>
    <col min="1281" max="1281" width="83.6640625" style="54" customWidth="1"/>
    <col min="1282" max="1282" width="0.109375" style="54" customWidth="1"/>
    <col min="1283" max="1529" width="11.44140625" style="54"/>
    <col min="1530" max="1530" width="12.33203125" style="54" customWidth="1"/>
    <col min="1531" max="1531" width="52.33203125" style="54" bestFit="1" customWidth="1"/>
    <col min="1532" max="1532" width="8.6640625" style="54" customWidth="1"/>
    <col min="1533" max="1533" width="0" style="54" hidden="1" customWidth="1"/>
    <col min="1534" max="1534" width="10.109375" style="54" customWidth="1"/>
    <col min="1535" max="1536" width="12.6640625" style="54" customWidth="1"/>
    <col min="1537" max="1537" width="83.6640625" style="54" customWidth="1"/>
    <col min="1538" max="1538" width="0.109375" style="54" customWidth="1"/>
    <col min="1539" max="1785" width="11.44140625" style="54"/>
    <col min="1786" max="1786" width="12.33203125" style="54" customWidth="1"/>
    <col min="1787" max="1787" width="52.33203125" style="54" bestFit="1" customWidth="1"/>
    <col min="1788" max="1788" width="8.6640625" style="54" customWidth="1"/>
    <col min="1789" max="1789" width="0" style="54" hidden="1" customWidth="1"/>
    <col min="1790" max="1790" width="10.109375" style="54" customWidth="1"/>
    <col min="1791" max="1792" width="12.6640625" style="54" customWidth="1"/>
    <col min="1793" max="1793" width="83.6640625" style="54" customWidth="1"/>
    <col min="1794" max="1794" width="0.109375" style="54" customWidth="1"/>
    <col min="1795" max="2041" width="11.44140625" style="54"/>
    <col min="2042" max="2042" width="12.33203125" style="54" customWidth="1"/>
    <col min="2043" max="2043" width="52.33203125" style="54" bestFit="1" customWidth="1"/>
    <col min="2044" max="2044" width="8.6640625" style="54" customWidth="1"/>
    <col min="2045" max="2045" width="0" style="54" hidden="1" customWidth="1"/>
    <col min="2046" max="2046" width="10.109375" style="54" customWidth="1"/>
    <col min="2047" max="2048" width="12.6640625" style="54" customWidth="1"/>
    <col min="2049" max="2049" width="83.6640625" style="54" customWidth="1"/>
    <col min="2050" max="2050" width="0.109375" style="54" customWidth="1"/>
    <col min="2051" max="2297" width="11.44140625" style="54"/>
    <col min="2298" max="2298" width="12.33203125" style="54" customWidth="1"/>
    <col min="2299" max="2299" width="52.33203125" style="54" bestFit="1" customWidth="1"/>
    <col min="2300" max="2300" width="8.6640625" style="54" customWidth="1"/>
    <col min="2301" max="2301" width="0" style="54" hidden="1" customWidth="1"/>
    <col min="2302" max="2302" width="10.109375" style="54" customWidth="1"/>
    <col min="2303" max="2304" width="12.6640625" style="54" customWidth="1"/>
    <col min="2305" max="2305" width="83.6640625" style="54" customWidth="1"/>
    <col min="2306" max="2306" width="0.109375" style="54" customWidth="1"/>
    <col min="2307" max="2553" width="11.44140625" style="54"/>
    <col min="2554" max="2554" width="12.33203125" style="54" customWidth="1"/>
    <col min="2555" max="2555" width="52.33203125" style="54" bestFit="1" customWidth="1"/>
    <col min="2556" max="2556" width="8.6640625" style="54" customWidth="1"/>
    <col min="2557" max="2557" width="0" style="54" hidden="1" customWidth="1"/>
    <col min="2558" max="2558" width="10.109375" style="54" customWidth="1"/>
    <col min="2559" max="2560" width="12.6640625" style="54" customWidth="1"/>
    <col min="2561" max="2561" width="83.6640625" style="54" customWidth="1"/>
    <col min="2562" max="2562" width="0.109375" style="54" customWidth="1"/>
    <col min="2563" max="2809" width="11.44140625" style="54"/>
    <col min="2810" max="2810" width="12.33203125" style="54" customWidth="1"/>
    <col min="2811" max="2811" width="52.33203125" style="54" bestFit="1" customWidth="1"/>
    <col min="2812" max="2812" width="8.6640625" style="54" customWidth="1"/>
    <col min="2813" max="2813" width="0" style="54" hidden="1" customWidth="1"/>
    <col min="2814" max="2814" width="10.109375" style="54" customWidth="1"/>
    <col min="2815" max="2816" width="12.6640625" style="54" customWidth="1"/>
    <col min="2817" max="2817" width="83.6640625" style="54" customWidth="1"/>
    <col min="2818" max="2818" width="0.109375" style="54" customWidth="1"/>
    <col min="2819" max="3065" width="11.44140625" style="54"/>
    <col min="3066" max="3066" width="12.33203125" style="54" customWidth="1"/>
    <col min="3067" max="3067" width="52.33203125" style="54" bestFit="1" customWidth="1"/>
    <col min="3068" max="3068" width="8.6640625" style="54" customWidth="1"/>
    <col min="3069" max="3069" width="0" style="54" hidden="1" customWidth="1"/>
    <col min="3070" max="3070" width="10.109375" style="54" customWidth="1"/>
    <col min="3071" max="3072" width="12.6640625" style="54" customWidth="1"/>
    <col min="3073" max="3073" width="83.6640625" style="54" customWidth="1"/>
    <col min="3074" max="3074" width="0.109375" style="54" customWidth="1"/>
    <col min="3075" max="3321" width="11.44140625" style="54"/>
    <col min="3322" max="3322" width="12.33203125" style="54" customWidth="1"/>
    <col min="3323" max="3323" width="52.33203125" style="54" bestFit="1" customWidth="1"/>
    <col min="3324" max="3324" width="8.6640625" style="54" customWidth="1"/>
    <col min="3325" max="3325" width="0" style="54" hidden="1" customWidth="1"/>
    <col min="3326" max="3326" width="10.109375" style="54" customWidth="1"/>
    <col min="3327" max="3328" width="12.6640625" style="54" customWidth="1"/>
    <col min="3329" max="3329" width="83.6640625" style="54" customWidth="1"/>
    <col min="3330" max="3330" width="0.109375" style="54" customWidth="1"/>
    <col min="3331" max="3577" width="11.44140625" style="54"/>
    <col min="3578" max="3578" width="12.33203125" style="54" customWidth="1"/>
    <col min="3579" max="3579" width="52.33203125" style="54" bestFit="1" customWidth="1"/>
    <col min="3580" max="3580" width="8.6640625" style="54" customWidth="1"/>
    <col min="3581" max="3581" width="0" style="54" hidden="1" customWidth="1"/>
    <col min="3582" max="3582" width="10.109375" style="54" customWidth="1"/>
    <col min="3583" max="3584" width="12.6640625" style="54" customWidth="1"/>
    <col min="3585" max="3585" width="83.6640625" style="54" customWidth="1"/>
    <col min="3586" max="3586" width="0.109375" style="54" customWidth="1"/>
    <col min="3587" max="3833" width="11.44140625" style="54"/>
    <col min="3834" max="3834" width="12.33203125" style="54" customWidth="1"/>
    <col min="3835" max="3835" width="52.33203125" style="54" bestFit="1" customWidth="1"/>
    <col min="3836" max="3836" width="8.6640625" style="54" customWidth="1"/>
    <col min="3837" max="3837" width="0" style="54" hidden="1" customWidth="1"/>
    <col min="3838" max="3838" width="10.109375" style="54" customWidth="1"/>
    <col min="3839" max="3840" width="12.6640625" style="54" customWidth="1"/>
    <col min="3841" max="3841" width="83.6640625" style="54" customWidth="1"/>
    <col min="3842" max="3842" width="0.109375" style="54" customWidth="1"/>
    <col min="3843" max="4089" width="11.44140625" style="54"/>
    <col min="4090" max="4090" width="12.33203125" style="54" customWidth="1"/>
    <col min="4091" max="4091" width="52.33203125" style="54" bestFit="1" customWidth="1"/>
    <col min="4092" max="4092" width="8.6640625" style="54" customWidth="1"/>
    <col min="4093" max="4093" width="0" style="54" hidden="1" customWidth="1"/>
    <col min="4094" max="4094" width="10.109375" style="54" customWidth="1"/>
    <col min="4095" max="4096" width="12.6640625" style="54" customWidth="1"/>
    <col min="4097" max="4097" width="83.6640625" style="54" customWidth="1"/>
    <col min="4098" max="4098" width="0.109375" style="54" customWidth="1"/>
    <col min="4099" max="4345" width="11.44140625" style="54"/>
    <col min="4346" max="4346" width="12.33203125" style="54" customWidth="1"/>
    <col min="4347" max="4347" width="52.33203125" style="54" bestFit="1" customWidth="1"/>
    <col min="4348" max="4348" width="8.6640625" style="54" customWidth="1"/>
    <col min="4349" max="4349" width="0" style="54" hidden="1" customWidth="1"/>
    <col min="4350" max="4350" width="10.109375" style="54" customWidth="1"/>
    <col min="4351" max="4352" width="12.6640625" style="54" customWidth="1"/>
    <col min="4353" max="4353" width="83.6640625" style="54" customWidth="1"/>
    <col min="4354" max="4354" width="0.109375" style="54" customWidth="1"/>
    <col min="4355" max="4601" width="11.44140625" style="54"/>
    <col min="4602" max="4602" width="12.33203125" style="54" customWidth="1"/>
    <col min="4603" max="4603" width="52.33203125" style="54" bestFit="1" customWidth="1"/>
    <col min="4604" max="4604" width="8.6640625" style="54" customWidth="1"/>
    <col min="4605" max="4605" width="0" style="54" hidden="1" customWidth="1"/>
    <col min="4606" max="4606" width="10.109375" style="54" customWidth="1"/>
    <col min="4607" max="4608" width="12.6640625" style="54" customWidth="1"/>
    <col min="4609" max="4609" width="83.6640625" style="54" customWidth="1"/>
    <col min="4610" max="4610" width="0.109375" style="54" customWidth="1"/>
    <col min="4611" max="4857" width="11.44140625" style="54"/>
    <col min="4858" max="4858" width="12.33203125" style="54" customWidth="1"/>
    <col min="4859" max="4859" width="52.33203125" style="54" bestFit="1" customWidth="1"/>
    <col min="4860" max="4860" width="8.6640625" style="54" customWidth="1"/>
    <col min="4861" max="4861" width="0" style="54" hidden="1" customWidth="1"/>
    <col min="4862" max="4862" width="10.109375" style="54" customWidth="1"/>
    <col min="4863" max="4864" width="12.6640625" style="54" customWidth="1"/>
    <col min="4865" max="4865" width="83.6640625" style="54" customWidth="1"/>
    <col min="4866" max="4866" width="0.109375" style="54" customWidth="1"/>
    <col min="4867" max="5113" width="11.44140625" style="54"/>
    <col min="5114" max="5114" width="12.33203125" style="54" customWidth="1"/>
    <col min="5115" max="5115" width="52.33203125" style="54" bestFit="1" customWidth="1"/>
    <col min="5116" max="5116" width="8.6640625" style="54" customWidth="1"/>
    <col min="5117" max="5117" width="0" style="54" hidden="1" customWidth="1"/>
    <col min="5118" max="5118" width="10.109375" style="54" customWidth="1"/>
    <col min="5119" max="5120" width="12.6640625" style="54" customWidth="1"/>
    <col min="5121" max="5121" width="83.6640625" style="54" customWidth="1"/>
    <col min="5122" max="5122" width="0.109375" style="54" customWidth="1"/>
    <col min="5123" max="5369" width="11.44140625" style="54"/>
    <col min="5370" max="5370" width="12.33203125" style="54" customWidth="1"/>
    <col min="5371" max="5371" width="52.33203125" style="54" bestFit="1" customWidth="1"/>
    <col min="5372" max="5372" width="8.6640625" style="54" customWidth="1"/>
    <col min="5373" max="5373" width="0" style="54" hidden="1" customWidth="1"/>
    <col min="5374" max="5374" width="10.109375" style="54" customWidth="1"/>
    <col min="5375" max="5376" width="12.6640625" style="54" customWidth="1"/>
    <col min="5377" max="5377" width="83.6640625" style="54" customWidth="1"/>
    <col min="5378" max="5378" width="0.109375" style="54" customWidth="1"/>
    <col min="5379" max="5625" width="11.44140625" style="54"/>
    <col min="5626" max="5626" width="12.33203125" style="54" customWidth="1"/>
    <col min="5627" max="5627" width="52.33203125" style="54" bestFit="1" customWidth="1"/>
    <col min="5628" max="5628" width="8.6640625" style="54" customWidth="1"/>
    <col min="5629" max="5629" width="0" style="54" hidden="1" customWidth="1"/>
    <col min="5630" max="5630" width="10.109375" style="54" customWidth="1"/>
    <col min="5631" max="5632" width="12.6640625" style="54" customWidth="1"/>
    <col min="5633" max="5633" width="83.6640625" style="54" customWidth="1"/>
    <col min="5634" max="5634" width="0.109375" style="54" customWidth="1"/>
    <col min="5635" max="5881" width="11.44140625" style="54"/>
    <col min="5882" max="5882" width="12.33203125" style="54" customWidth="1"/>
    <col min="5883" max="5883" width="52.33203125" style="54" bestFit="1" customWidth="1"/>
    <col min="5884" max="5884" width="8.6640625" style="54" customWidth="1"/>
    <col min="5885" max="5885" width="0" style="54" hidden="1" customWidth="1"/>
    <col min="5886" max="5886" width="10.109375" style="54" customWidth="1"/>
    <col min="5887" max="5888" width="12.6640625" style="54" customWidth="1"/>
    <col min="5889" max="5889" width="83.6640625" style="54" customWidth="1"/>
    <col min="5890" max="5890" width="0.109375" style="54" customWidth="1"/>
    <col min="5891" max="6137" width="11.44140625" style="54"/>
    <col min="6138" max="6138" width="12.33203125" style="54" customWidth="1"/>
    <col min="6139" max="6139" width="52.33203125" style="54" bestFit="1" customWidth="1"/>
    <col min="6140" max="6140" width="8.6640625" style="54" customWidth="1"/>
    <col min="6141" max="6141" width="0" style="54" hidden="1" customWidth="1"/>
    <col min="6142" max="6142" width="10.109375" style="54" customWidth="1"/>
    <col min="6143" max="6144" width="12.6640625" style="54" customWidth="1"/>
    <col min="6145" max="6145" width="83.6640625" style="54" customWidth="1"/>
    <col min="6146" max="6146" width="0.109375" style="54" customWidth="1"/>
    <col min="6147" max="6393" width="11.44140625" style="54"/>
    <col min="6394" max="6394" width="12.33203125" style="54" customWidth="1"/>
    <col min="6395" max="6395" width="52.33203125" style="54" bestFit="1" customWidth="1"/>
    <col min="6396" max="6396" width="8.6640625" style="54" customWidth="1"/>
    <col min="6397" max="6397" width="0" style="54" hidden="1" customWidth="1"/>
    <col min="6398" max="6398" width="10.109375" style="54" customWidth="1"/>
    <col min="6399" max="6400" width="12.6640625" style="54" customWidth="1"/>
    <col min="6401" max="6401" width="83.6640625" style="54" customWidth="1"/>
    <col min="6402" max="6402" width="0.109375" style="54" customWidth="1"/>
    <col min="6403" max="6649" width="11.44140625" style="54"/>
    <col min="6650" max="6650" width="12.33203125" style="54" customWidth="1"/>
    <col min="6651" max="6651" width="52.33203125" style="54" bestFit="1" customWidth="1"/>
    <col min="6652" max="6652" width="8.6640625" style="54" customWidth="1"/>
    <col min="6653" max="6653" width="0" style="54" hidden="1" customWidth="1"/>
    <col min="6654" max="6654" width="10.109375" style="54" customWidth="1"/>
    <col min="6655" max="6656" width="12.6640625" style="54" customWidth="1"/>
    <col min="6657" max="6657" width="83.6640625" style="54" customWidth="1"/>
    <col min="6658" max="6658" width="0.109375" style="54" customWidth="1"/>
    <col min="6659" max="6905" width="11.44140625" style="54"/>
    <col min="6906" max="6906" width="12.33203125" style="54" customWidth="1"/>
    <col min="6907" max="6907" width="52.33203125" style="54" bestFit="1" customWidth="1"/>
    <col min="6908" max="6908" width="8.6640625" style="54" customWidth="1"/>
    <col min="6909" max="6909" width="0" style="54" hidden="1" customWidth="1"/>
    <col min="6910" max="6910" width="10.109375" style="54" customWidth="1"/>
    <col min="6911" max="6912" width="12.6640625" style="54" customWidth="1"/>
    <col min="6913" max="6913" width="83.6640625" style="54" customWidth="1"/>
    <col min="6914" max="6914" width="0.109375" style="54" customWidth="1"/>
    <col min="6915" max="7161" width="11.44140625" style="54"/>
    <col min="7162" max="7162" width="12.33203125" style="54" customWidth="1"/>
    <col min="7163" max="7163" width="52.33203125" style="54" bestFit="1" customWidth="1"/>
    <col min="7164" max="7164" width="8.6640625" style="54" customWidth="1"/>
    <col min="7165" max="7165" width="0" style="54" hidden="1" customWidth="1"/>
    <col min="7166" max="7166" width="10.109375" style="54" customWidth="1"/>
    <col min="7167" max="7168" width="12.6640625" style="54" customWidth="1"/>
    <col min="7169" max="7169" width="83.6640625" style="54" customWidth="1"/>
    <col min="7170" max="7170" width="0.109375" style="54" customWidth="1"/>
    <col min="7171" max="7417" width="11.44140625" style="54"/>
    <col min="7418" max="7418" width="12.33203125" style="54" customWidth="1"/>
    <col min="7419" max="7419" width="52.33203125" style="54" bestFit="1" customWidth="1"/>
    <col min="7420" max="7420" width="8.6640625" style="54" customWidth="1"/>
    <col min="7421" max="7421" width="0" style="54" hidden="1" customWidth="1"/>
    <col min="7422" max="7422" width="10.109375" style="54" customWidth="1"/>
    <col min="7423" max="7424" width="12.6640625" style="54" customWidth="1"/>
    <col min="7425" max="7425" width="83.6640625" style="54" customWidth="1"/>
    <col min="7426" max="7426" width="0.109375" style="54" customWidth="1"/>
    <col min="7427" max="7673" width="11.44140625" style="54"/>
    <col min="7674" max="7674" width="12.33203125" style="54" customWidth="1"/>
    <col min="7675" max="7675" width="52.33203125" style="54" bestFit="1" customWidth="1"/>
    <col min="7676" max="7676" width="8.6640625" style="54" customWidth="1"/>
    <col min="7677" max="7677" width="0" style="54" hidden="1" customWidth="1"/>
    <col min="7678" max="7678" width="10.109375" style="54" customWidth="1"/>
    <col min="7679" max="7680" width="12.6640625" style="54" customWidth="1"/>
    <col min="7681" max="7681" width="83.6640625" style="54" customWidth="1"/>
    <col min="7682" max="7682" width="0.109375" style="54" customWidth="1"/>
    <col min="7683" max="7929" width="11.44140625" style="54"/>
    <col min="7930" max="7930" width="12.33203125" style="54" customWidth="1"/>
    <col min="7931" max="7931" width="52.33203125" style="54" bestFit="1" customWidth="1"/>
    <col min="7932" max="7932" width="8.6640625" style="54" customWidth="1"/>
    <col min="7933" max="7933" width="0" style="54" hidden="1" customWidth="1"/>
    <col min="7934" max="7934" width="10.109375" style="54" customWidth="1"/>
    <col min="7935" max="7936" width="12.6640625" style="54" customWidth="1"/>
    <col min="7937" max="7937" width="83.6640625" style="54" customWidth="1"/>
    <col min="7938" max="7938" width="0.109375" style="54" customWidth="1"/>
    <col min="7939" max="8185" width="11.44140625" style="54"/>
    <col min="8186" max="8186" width="12.33203125" style="54" customWidth="1"/>
    <col min="8187" max="8187" width="52.33203125" style="54" bestFit="1" customWidth="1"/>
    <col min="8188" max="8188" width="8.6640625" style="54" customWidth="1"/>
    <col min="8189" max="8189" width="0" style="54" hidden="1" customWidth="1"/>
    <col min="8190" max="8190" width="10.109375" style="54" customWidth="1"/>
    <col min="8191" max="8192" width="12.6640625" style="54" customWidth="1"/>
    <col min="8193" max="8193" width="83.6640625" style="54" customWidth="1"/>
    <col min="8194" max="8194" width="0.109375" style="54" customWidth="1"/>
    <col min="8195" max="8441" width="11.44140625" style="54"/>
    <col min="8442" max="8442" width="12.33203125" style="54" customWidth="1"/>
    <col min="8443" max="8443" width="52.33203125" style="54" bestFit="1" customWidth="1"/>
    <col min="8444" max="8444" width="8.6640625" style="54" customWidth="1"/>
    <col min="8445" max="8445" width="0" style="54" hidden="1" customWidth="1"/>
    <col min="8446" max="8446" width="10.109375" style="54" customWidth="1"/>
    <col min="8447" max="8448" width="12.6640625" style="54" customWidth="1"/>
    <col min="8449" max="8449" width="83.6640625" style="54" customWidth="1"/>
    <col min="8450" max="8450" width="0.109375" style="54" customWidth="1"/>
    <col min="8451" max="8697" width="11.44140625" style="54"/>
    <col min="8698" max="8698" width="12.33203125" style="54" customWidth="1"/>
    <col min="8699" max="8699" width="52.33203125" style="54" bestFit="1" customWidth="1"/>
    <col min="8700" max="8700" width="8.6640625" style="54" customWidth="1"/>
    <col min="8701" max="8701" width="0" style="54" hidden="1" customWidth="1"/>
    <col min="8702" max="8702" width="10.109375" style="54" customWidth="1"/>
    <col min="8703" max="8704" width="12.6640625" style="54" customWidth="1"/>
    <col min="8705" max="8705" width="83.6640625" style="54" customWidth="1"/>
    <col min="8706" max="8706" width="0.109375" style="54" customWidth="1"/>
    <col min="8707" max="8953" width="11.44140625" style="54"/>
    <col min="8954" max="8954" width="12.33203125" style="54" customWidth="1"/>
    <col min="8955" max="8955" width="52.33203125" style="54" bestFit="1" customWidth="1"/>
    <col min="8956" max="8956" width="8.6640625" style="54" customWidth="1"/>
    <col min="8957" max="8957" width="0" style="54" hidden="1" customWidth="1"/>
    <col min="8958" max="8958" width="10.109375" style="54" customWidth="1"/>
    <col min="8959" max="8960" width="12.6640625" style="54" customWidth="1"/>
    <col min="8961" max="8961" width="83.6640625" style="54" customWidth="1"/>
    <col min="8962" max="8962" width="0.109375" style="54" customWidth="1"/>
    <col min="8963" max="9209" width="11.44140625" style="54"/>
    <col min="9210" max="9210" width="12.33203125" style="54" customWidth="1"/>
    <col min="9211" max="9211" width="52.33203125" style="54" bestFit="1" customWidth="1"/>
    <col min="9212" max="9212" width="8.6640625" style="54" customWidth="1"/>
    <col min="9213" max="9213" width="0" style="54" hidden="1" customWidth="1"/>
    <col min="9214" max="9214" width="10.109375" style="54" customWidth="1"/>
    <col min="9215" max="9216" width="12.6640625" style="54" customWidth="1"/>
    <col min="9217" max="9217" width="83.6640625" style="54" customWidth="1"/>
    <col min="9218" max="9218" width="0.109375" style="54" customWidth="1"/>
    <col min="9219" max="9465" width="11.44140625" style="54"/>
    <col min="9466" max="9466" width="12.33203125" style="54" customWidth="1"/>
    <col min="9467" max="9467" width="52.33203125" style="54" bestFit="1" customWidth="1"/>
    <col min="9468" max="9468" width="8.6640625" style="54" customWidth="1"/>
    <col min="9469" max="9469" width="0" style="54" hidden="1" customWidth="1"/>
    <col min="9470" max="9470" width="10.109375" style="54" customWidth="1"/>
    <col min="9471" max="9472" width="12.6640625" style="54" customWidth="1"/>
    <col min="9473" max="9473" width="83.6640625" style="54" customWidth="1"/>
    <col min="9474" max="9474" width="0.109375" style="54" customWidth="1"/>
    <col min="9475" max="9721" width="11.44140625" style="54"/>
    <col min="9722" max="9722" width="12.33203125" style="54" customWidth="1"/>
    <col min="9723" max="9723" width="52.33203125" style="54" bestFit="1" customWidth="1"/>
    <col min="9724" max="9724" width="8.6640625" style="54" customWidth="1"/>
    <col min="9725" max="9725" width="0" style="54" hidden="1" customWidth="1"/>
    <col min="9726" max="9726" width="10.109375" style="54" customWidth="1"/>
    <col min="9727" max="9728" width="12.6640625" style="54" customWidth="1"/>
    <col min="9729" max="9729" width="83.6640625" style="54" customWidth="1"/>
    <col min="9730" max="9730" width="0.109375" style="54" customWidth="1"/>
    <col min="9731" max="9977" width="11.44140625" style="54"/>
    <col min="9978" max="9978" width="12.33203125" style="54" customWidth="1"/>
    <col min="9979" max="9979" width="52.33203125" style="54" bestFit="1" customWidth="1"/>
    <col min="9980" max="9980" width="8.6640625" style="54" customWidth="1"/>
    <col min="9981" max="9981" width="0" style="54" hidden="1" customWidth="1"/>
    <col min="9982" max="9982" width="10.109375" style="54" customWidth="1"/>
    <col min="9983" max="9984" width="12.6640625" style="54" customWidth="1"/>
    <col min="9985" max="9985" width="83.6640625" style="54" customWidth="1"/>
    <col min="9986" max="9986" width="0.109375" style="54" customWidth="1"/>
    <col min="9987" max="10233" width="11.44140625" style="54"/>
    <col min="10234" max="10234" width="12.33203125" style="54" customWidth="1"/>
    <col min="10235" max="10235" width="52.33203125" style="54" bestFit="1" customWidth="1"/>
    <col min="10236" max="10236" width="8.6640625" style="54" customWidth="1"/>
    <col min="10237" max="10237" width="0" style="54" hidden="1" customWidth="1"/>
    <col min="10238" max="10238" width="10.109375" style="54" customWidth="1"/>
    <col min="10239" max="10240" width="12.6640625" style="54" customWidth="1"/>
    <col min="10241" max="10241" width="83.6640625" style="54" customWidth="1"/>
    <col min="10242" max="10242" width="0.109375" style="54" customWidth="1"/>
    <col min="10243" max="10489" width="11.44140625" style="54"/>
    <col min="10490" max="10490" width="12.33203125" style="54" customWidth="1"/>
    <col min="10491" max="10491" width="52.33203125" style="54" bestFit="1" customWidth="1"/>
    <col min="10492" max="10492" width="8.6640625" style="54" customWidth="1"/>
    <col min="10493" max="10493" width="0" style="54" hidden="1" customWidth="1"/>
    <col min="10494" max="10494" width="10.109375" style="54" customWidth="1"/>
    <col min="10495" max="10496" width="12.6640625" style="54" customWidth="1"/>
    <col min="10497" max="10497" width="83.6640625" style="54" customWidth="1"/>
    <col min="10498" max="10498" width="0.109375" style="54" customWidth="1"/>
    <col min="10499" max="10745" width="11.44140625" style="54"/>
    <col min="10746" max="10746" width="12.33203125" style="54" customWidth="1"/>
    <col min="10747" max="10747" width="52.33203125" style="54" bestFit="1" customWidth="1"/>
    <col min="10748" max="10748" width="8.6640625" style="54" customWidth="1"/>
    <col min="10749" max="10749" width="0" style="54" hidden="1" customWidth="1"/>
    <col min="10750" max="10750" width="10.109375" style="54" customWidth="1"/>
    <col min="10751" max="10752" width="12.6640625" style="54" customWidth="1"/>
    <col min="10753" max="10753" width="83.6640625" style="54" customWidth="1"/>
    <col min="10754" max="10754" width="0.109375" style="54" customWidth="1"/>
    <col min="10755" max="11001" width="11.44140625" style="54"/>
    <col min="11002" max="11002" width="12.33203125" style="54" customWidth="1"/>
    <col min="11003" max="11003" width="52.33203125" style="54" bestFit="1" customWidth="1"/>
    <col min="11004" max="11004" width="8.6640625" style="54" customWidth="1"/>
    <col min="11005" max="11005" width="0" style="54" hidden="1" customWidth="1"/>
    <col min="11006" max="11006" width="10.109375" style="54" customWidth="1"/>
    <col min="11007" max="11008" width="12.6640625" style="54" customWidth="1"/>
    <col min="11009" max="11009" width="83.6640625" style="54" customWidth="1"/>
    <col min="11010" max="11010" width="0.109375" style="54" customWidth="1"/>
    <col min="11011" max="11257" width="11.44140625" style="54"/>
    <col min="11258" max="11258" width="12.33203125" style="54" customWidth="1"/>
    <col min="11259" max="11259" width="52.33203125" style="54" bestFit="1" customWidth="1"/>
    <col min="11260" max="11260" width="8.6640625" style="54" customWidth="1"/>
    <col min="11261" max="11261" width="0" style="54" hidden="1" customWidth="1"/>
    <col min="11262" max="11262" width="10.109375" style="54" customWidth="1"/>
    <col min="11263" max="11264" width="12.6640625" style="54" customWidth="1"/>
    <col min="11265" max="11265" width="83.6640625" style="54" customWidth="1"/>
    <col min="11266" max="11266" width="0.109375" style="54" customWidth="1"/>
    <col min="11267" max="11513" width="11.44140625" style="54"/>
    <col min="11514" max="11514" width="12.33203125" style="54" customWidth="1"/>
    <col min="11515" max="11515" width="52.33203125" style="54" bestFit="1" customWidth="1"/>
    <col min="11516" max="11516" width="8.6640625" style="54" customWidth="1"/>
    <col min="11517" max="11517" width="0" style="54" hidden="1" customWidth="1"/>
    <col min="11518" max="11518" width="10.109375" style="54" customWidth="1"/>
    <col min="11519" max="11520" width="12.6640625" style="54" customWidth="1"/>
    <col min="11521" max="11521" width="83.6640625" style="54" customWidth="1"/>
    <col min="11522" max="11522" width="0.109375" style="54" customWidth="1"/>
    <col min="11523" max="11769" width="11.44140625" style="54"/>
    <col min="11770" max="11770" width="12.33203125" style="54" customWidth="1"/>
    <col min="11771" max="11771" width="52.33203125" style="54" bestFit="1" customWidth="1"/>
    <col min="11772" max="11772" width="8.6640625" style="54" customWidth="1"/>
    <col min="11773" max="11773" width="0" style="54" hidden="1" customWidth="1"/>
    <col min="11774" max="11774" width="10.109375" style="54" customWidth="1"/>
    <col min="11775" max="11776" width="12.6640625" style="54" customWidth="1"/>
    <col min="11777" max="11777" width="83.6640625" style="54" customWidth="1"/>
    <col min="11778" max="11778" width="0.109375" style="54" customWidth="1"/>
    <col min="11779" max="12025" width="11.44140625" style="54"/>
    <col min="12026" max="12026" width="12.33203125" style="54" customWidth="1"/>
    <col min="12027" max="12027" width="52.33203125" style="54" bestFit="1" customWidth="1"/>
    <col min="12028" max="12028" width="8.6640625" style="54" customWidth="1"/>
    <col min="12029" max="12029" width="0" style="54" hidden="1" customWidth="1"/>
    <col min="12030" max="12030" width="10.109375" style="54" customWidth="1"/>
    <col min="12031" max="12032" width="12.6640625" style="54" customWidth="1"/>
    <col min="12033" max="12033" width="83.6640625" style="54" customWidth="1"/>
    <col min="12034" max="12034" width="0.109375" style="54" customWidth="1"/>
    <col min="12035" max="12281" width="11.44140625" style="54"/>
    <col min="12282" max="12282" width="12.33203125" style="54" customWidth="1"/>
    <col min="12283" max="12283" width="52.33203125" style="54" bestFit="1" customWidth="1"/>
    <col min="12284" max="12284" width="8.6640625" style="54" customWidth="1"/>
    <col min="12285" max="12285" width="0" style="54" hidden="1" customWidth="1"/>
    <col min="12286" max="12286" width="10.109375" style="54" customWidth="1"/>
    <col min="12287" max="12288" width="12.6640625" style="54" customWidth="1"/>
    <col min="12289" max="12289" width="83.6640625" style="54" customWidth="1"/>
    <col min="12290" max="12290" width="0.109375" style="54" customWidth="1"/>
    <col min="12291" max="12537" width="11.44140625" style="54"/>
    <col min="12538" max="12538" width="12.33203125" style="54" customWidth="1"/>
    <col min="12539" max="12539" width="52.33203125" style="54" bestFit="1" customWidth="1"/>
    <col min="12540" max="12540" width="8.6640625" style="54" customWidth="1"/>
    <col min="12541" max="12541" width="0" style="54" hidden="1" customWidth="1"/>
    <col min="12542" max="12542" width="10.109375" style="54" customWidth="1"/>
    <col min="12543" max="12544" width="12.6640625" style="54" customWidth="1"/>
    <col min="12545" max="12545" width="83.6640625" style="54" customWidth="1"/>
    <col min="12546" max="12546" width="0.109375" style="54" customWidth="1"/>
    <col min="12547" max="12793" width="11.44140625" style="54"/>
    <col min="12794" max="12794" width="12.33203125" style="54" customWidth="1"/>
    <col min="12795" max="12795" width="52.33203125" style="54" bestFit="1" customWidth="1"/>
    <col min="12796" max="12796" width="8.6640625" style="54" customWidth="1"/>
    <col min="12797" max="12797" width="0" style="54" hidden="1" customWidth="1"/>
    <col min="12798" max="12798" width="10.109375" style="54" customWidth="1"/>
    <col min="12799" max="12800" width="12.6640625" style="54" customWidth="1"/>
    <col min="12801" max="12801" width="83.6640625" style="54" customWidth="1"/>
    <col min="12802" max="12802" width="0.109375" style="54" customWidth="1"/>
    <col min="12803" max="13049" width="11.44140625" style="54"/>
    <col min="13050" max="13050" width="12.33203125" style="54" customWidth="1"/>
    <col min="13051" max="13051" width="52.33203125" style="54" bestFit="1" customWidth="1"/>
    <col min="13052" max="13052" width="8.6640625" style="54" customWidth="1"/>
    <col min="13053" max="13053" width="0" style="54" hidden="1" customWidth="1"/>
    <col min="13054" max="13054" width="10.109375" style="54" customWidth="1"/>
    <col min="13055" max="13056" width="12.6640625" style="54" customWidth="1"/>
    <col min="13057" max="13057" width="83.6640625" style="54" customWidth="1"/>
    <col min="13058" max="13058" width="0.109375" style="54" customWidth="1"/>
    <col min="13059" max="13305" width="11.44140625" style="54"/>
    <col min="13306" max="13306" width="12.33203125" style="54" customWidth="1"/>
    <col min="13307" max="13307" width="52.33203125" style="54" bestFit="1" customWidth="1"/>
    <col min="13308" max="13308" width="8.6640625" style="54" customWidth="1"/>
    <col min="13309" max="13309" width="0" style="54" hidden="1" customWidth="1"/>
    <col min="13310" max="13310" width="10.109375" style="54" customWidth="1"/>
    <col min="13311" max="13312" width="12.6640625" style="54" customWidth="1"/>
    <col min="13313" max="13313" width="83.6640625" style="54" customWidth="1"/>
    <col min="13314" max="13314" width="0.109375" style="54" customWidth="1"/>
    <col min="13315" max="13561" width="11.44140625" style="54"/>
    <col min="13562" max="13562" width="12.33203125" style="54" customWidth="1"/>
    <col min="13563" max="13563" width="52.33203125" style="54" bestFit="1" customWidth="1"/>
    <col min="13564" max="13564" width="8.6640625" style="54" customWidth="1"/>
    <col min="13565" max="13565" width="0" style="54" hidden="1" customWidth="1"/>
    <col min="13566" max="13566" width="10.109375" style="54" customWidth="1"/>
    <col min="13567" max="13568" width="12.6640625" style="54" customWidth="1"/>
    <col min="13569" max="13569" width="83.6640625" style="54" customWidth="1"/>
    <col min="13570" max="13570" width="0.109375" style="54" customWidth="1"/>
    <col min="13571" max="13817" width="11.44140625" style="54"/>
    <col min="13818" max="13818" width="12.33203125" style="54" customWidth="1"/>
    <col min="13819" max="13819" width="52.33203125" style="54" bestFit="1" customWidth="1"/>
    <col min="13820" max="13820" width="8.6640625" style="54" customWidth="1"/>
    <col min="13821" max="13821" width="0" style="54" hidden="1" customWidth="1"/>
    <col min="13822" max="13822" width="10.109375" style="54" customWidth="1"/>
    <col min="13823" max="13824" width="12.6640625" style="54" customWidth="1"/>
    <col min="13825" max="13825" width="83.6640625" style="54" customWidth="1"/>
    <col min="13826" max="13826" width="0.109375" style="54" customWidth="1"/>
    <col min="13827" max="14073" width="11.44140625" style="54"/>
    <col min="14074" max="14074" width="12.33203125" style="54" customWidth="1"/>
    <col min="14075" max="14075" width="52.33203125" style="54" bestFit="1" customWidth="1"/>
    <col min="14076" max="14076" width="8.6640625" style="54" customWidth="1"/>
    <col min="14077" max="14077" width="0" style="54" hidden="1" customWidth="1"/>
    <col min="14078" max="14078" width="10.109375" style="54" customWidth="1"/>
    <col min="14079" max="14080" width="12.6640625" style="54" customWidth="1"/>
    <col min="14081" max="14081" width="83.6640625" style="54" customWidth="1"/>
    <col min="14082" max="14082" width="0.109375" style="54" customWidth="1"/>
    <col min="14083" max="14329" width="11.44140625" style="54"/>
    <col min="14330" max="14330" width="12.33203125" style="54" customWidth="1"/>
    <col min="14331" max="14331" width="52.33203125" style="54" bestFit="1" customWidth="1"/>
    <col min="14332" max="14332" width="8.6640625" style="54" customWidth="1"/>
    <col min="14333" max="14333" width="0" style="54" hidden="1" customWidth="1"/>
    <col min="14334" max="14334" width="10.109375" style="54" customWidth="1"/>
    <col min="14335" max="14336" width="12.6640625" style="54" customWidth="1"/>
    <col min="14337" max="14337" width="83.6640625" style="54" customWidth="1"/>
    <col min="14338" max="14338" width="0.109375" style="54" customWidth="1"/>
    <col min="14339" max="14585" width="11.44140625" style="54"/>
    <col min="14586" max="14586" width="12.33203125" style="54" customWidth="1"/>
    <col min="14587" max="14587" width="52.33203125" style="54" bestFit="1" customWidth="1"/>
    <col min="14588" max="14588" width="8.6640625" style="54" customWidth="1"/>
    <col min="14589" max="14589" width="0" style="54" hidden="1" customWidth="1"/>
    <col min="14590" max="14590" width="10.109375" style="54" customWidth="1"/>
    <col min="14591" max="14592" width="12.6640625" style="54" customWidth="1"/>
    <col min="14593" max="14593" width="83.6640625" style="54" customWidth="1"/>
    <col min="14594" max="14594" width="0.109375" style="54" customWidth="1"/>
    <col min="14595" max="14841" width="11.44140625" style="54"/>
    <col min="14842" max="14842" width="12.33203125" style="54" customWidth="1"/>
    <col min="14843" max="14843" width="52.33203125" style="54" bestFit="1" customWidth="1"/>
    <col min="14844" max="14844" width="8.6640625" style="54" customWidth="1"/>
    <col min="14845" max="14845" width="0" style="54" hidden="1" customWidth="1"/>
    <col min="14846" max="14846" width="10.109375" style="54" customWidth="1"/>
    <col min="14847" max="14848" width="12.6640625" style="54" customWidth="1"/>
    <col min="14849" max="14849" width="83.6640625" style="54" customWidth="1"/>
    <col min="14850" max="14850" width="0.109375" style="54" customWidth="1"/>
    <col min="14851" max="15097" width="11.44140625" style="54"/>
    <col min="15098" max="15098" width="12.33203125" style="54" customWidth="1"/>
    <col min="15099" max="15099" width="52.33203125" style="54" bestFit="1" customWidth="1"/>
    <col min="15100" max="15100" width="8.6640625" style="54" customWidth="1"/>
    <col min="15101" max="15101" width="0" style="54" hidden="1" customWidth="1"/>
    <col min="15102" max="15102" width="10.109375" style="54" customWidth="1"/>
    <col min="15103" max="15104" width="12.6640625" style="54" customWidth="1"/>
    <col min="15105" max="15105" width="83.6640625" style="54" customWidth="1"/>
    <col min="15106" max="15106" width="0.109375" style="54" customWidth="1"/>
    <col min="15107" max="15353" width="11.44140625" style="54"/>
    <col min="15354" max="15354" width="12.33203125" style="54" customWidth="1"/>
    <col min="15355" max="15355" width="52.33203125" style="54" bestFit="1" customWidth="1"/>
    <col min="15356" max="15356" width="8.6640625" style="54" customWidth="1"/>
    <col min="15357" max="15357" width="0" style="54" hidden="1" customWidth="1"/>
    <col min="15358" max="15358" width="10.109375" style="54" customWidth="1"/>
    <col min="15359" max="15360" width="12.6640625" style="54" customWidth="1"/>
    <col min="15361" max="15361" width="83.6640625" style="54" customWidth="1"/>
    <col min="15362" max="15362" width="0.109375" style="54" customWidth="1"/>
    <col min="15363" max="15609" width="11.44140625" style="54"/>
    <col min="15610" max="15610" width="12.33203125" style="54" customWidth="1"/>
    <col min="15611" max="15611" width="52.33203125" style="54" bestFit="1" customWidth="1"/>
    <col min="15612" max="15612" width="8.6640625" style="54" customWidth="1"/>
    <col min="15613" max="15613" width="0" style="54" hidden="1" customWidth="1"/>
    <col min="15614" max="15614" width="10.109375" style="54" customWidth="1"/>
    <col min="15615" max="15616" width="12.6640625" style="54" customWidth="1"/>
    <col min="15617" max="15617" width="83.6640625" style="54" customWidth="1"/>
    <col min="15618" max="15618" width="0.109375" style="54" customWidth="1"/>
    <col min="15619" max="15865" width="11.44140625" style="54"/>
    <col min="15866" max="15866" width="12.33203125" style="54" customWidth="1"/>
    <col min="15867" max="15867" width="52.33203125" style="54" bestFit="1" customWidth="1"/>
    <col min="15868" max="15868" width="8.6640625" style="54" customWidth="1"/>
    <col min="15869" max="15869" width="0" style="54" hidden="1" customWidth="1"/>
    <col min="15870" max="15870" width="10.109375" style="54" customWidth="1"/>
    <col min="15871" max="15872" width="12.6640625" style="54" customWidth="1"/>
    <col min="15873" max="15873" width="83.6640625" style="54" customWidth="1"/>
    <col min="15874" max="15874" width="0.109375" style="54" customWidth="1"/>
    <col min="15875" max="16121" width="11.44140625" style="54"/>
    <col min="16122" max="16122" width="12.33203125" style="54" customWidth="1"/>
    <col min="16123" max="16123" width="52.33203125" style="54" bestFit="1" customWidth="1"/>
    <col min="16124" max="16124" width="8.6640625" style="54" customWidth="1"/>
    <col min="16125" max="16125" width="0" style="54" hidden="1" customWidth="1"/>
    <col min="16126" max="16126" width="10.109375" style="54" customWidth="1"/>
    <col min="16127" max="16128" width="12.6640625" style="54" customWidth="1"/>
    <col min="16129" max="16129" width="83.6640625" style="54" customWidth="1"/>
    <col min="16130" max="16130" width="0.109375" style="54" customWidth="1"/>
    <col min="16131" max="16380" width="11.44140625" style="54"/>
    <col min="16381" max="16384" width="11.44140625" style="54" customWidth="1"/>
  </cols>
  <sheetData>
    <row r="1" spans="1:11" s="108" customFormat="1" x14ac:dyDescent="0.25">
      <c r="A1" s="116" t="s">
        <v>1</v>
      </c>
      <c r="B1" s="116" t="s">
        <v>2</v>
      </c>
      <c r="C1" s="116" t="s">
        <v>3</v>
      </c>
      <c r="D1" s="116" t="s">
        <v>21</v>
      </c>
      <c r="E1" s="116" t="s">
        <v>22</v>
      </c>
      <c r="F1" s="116" t="s">
        <v>23</v>
      </c>
      <c r="G1" s="124"/>
    </row>
    <row r="2" spans="1:11" x14ac:dyDescent="0.3">
      <c r="A2" s="147" t="s">
        <v>4</v>
      </c>
      <c r="B2" s="148"/>
      <c r="C2" s="149"/>
      <c r="D2" s="148"/>
      <c r="E2" s="148"/>
      <c r="F2" s="148"/>
      <c r="G2" s="165"/>
    </row>
    <row r="3" spans="1:11" s="142" customFormat="1" ht="13.2" x14ac:dyDescent="0.3">
      <c r="A3" s="150" t="s">
        <v>24</v>
      </c>
      <c r="B3" s="151" t="s">
        <v>25</v>
      </c>
      <c r="C3" s="152" t="s">
        <v>14</v>
      </c>
      <c r="D3" s="141"/>
      <c r="E3" s="169">
        <v>103</v>
      </c>
      <c r="F3" s="170">
        <f>D3*E3</f>
        <v>0</v>
      </c>
      <c r="G3" s="171"/>
      <c r="I3" s="143"/>
      <c r="J3" s="143"/>
      <c r="K3" s="144"/>
    </row>
    <row r="4" spans="1:11" s="142" customFormat="1" ht="13.2" x14ac:dyDescent="0.3">
      <c r="A4" s="150" t="s">
        <v>268</v>
      </c>
      <c r="B4" s="151" t="s">
        <v>269</v>
      </c>
      <c r="C4" s="152" t="s">
        <v>270</v>
      </c>
      <c r="D4" s="141"/>
      <c r="E4" s="169">
        <v>0</v>
      </c>
      <c r="F4" s="170">
        <f t="shared" ref="F4:F60" si="0">D4*E4</f>
        <v>0</v>
      </c>
      <c r="G4" s="171"/>
      <c r="I4" s="143"/>
      <c r="J4" s="143"/>
      <c r="K4" s="144"/>
    </row>
    <row r="5" spans="1:11" s="142" customFormat="1" ht="13.2" x14ac:dyDescent="0.3">
      <c r="A5" s="153" t="s">
        <v>26</v>
      </c>
      <c r="B5" s="154" t="s">
        <v>27</v>
      </c>
      <c r="C5" s="155" t="s">
        <v>14</v>
      </c>
      <c r="D5" s="141"/>
      <c r="E5" s="169">
        <v>106</v>
      </c>
      <c r="F5" s="170">
        <f t="shared" si="0"/>
        <v>0</v>
      </c>
      <c r="G5" s="171"/>
      <c r="I5" s="143"/>
      <c r="J5" s="143"/>
      <c r="K5" s="144"/>
    </row>
    <row r="6" spans="1:11" s="142" customFormat="1" ht="24" x14ac:dyDescent="0.3">
      <c r="A6" s="153" t="s">
        <v>28</v>
      </c>
      <c r="B6" s="154" t="s">
        <v>192</v>
      </c>
      <c r="C6" s="155" t="s">
        <v>14</v>
      </c>
      <c r="D6" s="141"/>
      <c r="E6" s="169">
        <v>6</v>
      </c>
      <c r="F6" s="170">
        <f t="shared" si="0"/>
        <v>0</v>
      </c>
      <c r="G6" s="171"/>
      <c r="I6" s="143"/>
      <c r="J6" s="143"/>
      <c r="K6" s="144"/>
    </row>
    <row r="7" spans="1:11" s="142" customFormat="1" ht="13.2" hidden="1" x14ac:dyDescent="0.3">
      <c r="A7" s="153" t="s">
        <v>271</v>
      </c>
      <c r="B7" s="154" t="s">
        <v>272</v>
      </c>
      <c r="C7" s="155" t="s">
        <v>14</v>
      </c>
      <c r="D7" s="141"/>
      <c r="E7" s="169">
        <v>0</v>
      </c>
      <c r="F7" s="170">
        <f t="shared" si="0"/>
        <v>0</v>
      </c>
      <c r="G7" s="171"/>
      <c r="I7" s="143"/>
      <c r="J7" s="143"/>
      <c r="K7" s="144"/>
    </row>
    <row r="8" spans="1:11" s="142" customFormat="1" ht="13.2" hidden="1" x14ac:dyDescent="0.3">
      <c r="A8" s="156" t="s">
        <v>193</v>
      </c>
      <c r="B8" s="154" t="s">
        <v>194</v>
      </c>
      <c r="C8" s="155" t="s">
        <v>14</v>
      </c>
      <c r="D8" s="141"/>
      <c r="E8" s="169">
        <v>0</v>
      </c>
      <c r="F8" s="170">
        <f t="shared" si="0"/>
        <v>0</v>
      </c>
      <c r="G8" s="171"/>
      <c r="I8" s="143"/>
      <c r="J8" s="143"/>
      <c r="K8" s="144"/>
    </row>
    <row r="9" spans="1:11" s="142" customFormat="1" ht="13.2" hidden="1" x14ac:dyDescent="0.3">
      <c r="A9" s="156" t="s">
        <v>273</v>
      </c>
      <c r="B9" s="151" t="s">
        <v>274</v>
      </c>
      <c r="C9" s="155" t="s">
        <v>14</v>
      </c>
      <c r="D9" s="141"/>
      <c r="E9" s="169">
        <v>0</v>
      </c>
      <c r="F9" s="170">
        <f t="shared" si="0"/>
        <v>0</v>
      </c>
      <c r="G9" s="171"/>
      <c r="I9" s="143"/>
      <c r="J9" s="143"/>
      <c r="K9" s="144"/>
    </row>
    <row r="10" spans="1:11" s="142" customFormat="1" ht="13.2" hidden="1" x14ac:dyDescent="0.3">
      <c r="A10" s="156" t="s">
        <v>275</v>
      </c>
      <c r="B10" s="154" t="s">
        <v>276</v>
      </c>
      <c r="C10" s="155" t="s">
        <v>14</v>
      </c>
      <c r="D10" s="141"/>
      <c r="E10" s="169">
        <v>0</v>
      </c>
      <c r="F10" s="170">
        <f t="shared" si="0"/>
        <v>0</v>
      </c>
      <c r="G10" s="171"/>
      <c r="I10" s="143"/>
      <c r="J10" s="143"/>
      <c r="K10" s="144"/>
    </row>
    <row r="11" spans="1:11" s="142" customFormat="1" ht="13.2" x14ac:dyDescent="0.3">
      <c r="A11" s="156" t="s">
        <v>29</v>
      </c>
      <c r="B11" s="154" t="s">
        <v>30</v>
      </c>
      <c r="C11" s="155" t="s">
        <v>14</v>
      </c>
      <c r="D11" s="141"/>
      <c r="E11" s="169">
        <v>179</v>
      </c>
      <c r="F11" s="170">
        <f t="shared" si="0"/>
        <v>0</v>
      </c>
      <c r="G11" s="171"/>
      <c r="I11" s="143"/>
      <c r="J11" s="143"/>
      <c r="K11" s="144"/>
    </row>
    <row r="12" spans="1:11" s="142" customFormat="1" ht="13.2" hidden="1" x14ac:dyDescent="0.3">
      <c r="A12" s="156" t="s">
        <v>31</v>
      </c>
      <c r="B12" s="154" t="s">
        <v>32</v>
      </c>
      <c r="C12" s="155" t="s">
        <v>13</v>
      </c>
      <c r="D12" s="141"/>
      <c r="E12" s="169">
        <v>0</v>
      </c>
      <c r="F12" s="170">
        <f t="shared" si="0"/>
        <v>0</v>
      </c>
      <c r="G12" s="171"/>
      <c r="I12" s="143"/>
      <c r="J12" s="143"/>
      <c r="K12" s="144"/>
    </row>
    <row r="13" spans="1:11" s="142" customFormat="1" ht="13.2" hidden="1" x14ac:dyDescent="0.3">
      <c r="A13" s="156" t="s">
        <v>277</v>
      </c>
      <c r="B13" s="151" t="s">
        <v>278</v>
      </c>
      <c r="C13" s="155" t="s">
        <v>13</v>
      </c>
      <c r="D13" s="141"/>
      <c r="E13" s="169">
        <v>0</v>
      </c>
      <c r="F13" s="170">
        <f t="shared" si="0"/>
        <v>0</v>
      </c>
      <c r="G13" s="171"/>
      <c r="I13" s="143"/>
      <c r="J13" s="143"/>
      <c r="K13" s="144"/>
    </row>
    <row r="14" spans="1:11" s="142" customFormat="1" ht="13.2" hidden="1" x14ac:dyDescent="0.3">
      <c r="A14" s="156" t="s">
        <v>279</v>
      </c>
      <c r="B14" s="151" t="s">
        <v>280</v>
      </c>
      <c r="C14" s="155" t="s">
        <v>14</v>
      </c>
      <c r="D14" s="141"/>
      <c r="E14" s="169">
        <v>0</v>
      </c>
      <c r="F14" s="170">
        <f t="shared" si="0"/>
        <v>0</v>
      </c>
      <c r="G14" s="171"/>
      <c r="I14" s="143"/>
      <c r="J14" s="143"/>
      <c r="K14" s="144"/>
    </row>
    <row r="15" spans="1:11" s="142" customFormat="1" ht="13.2" x14ac:dyDescent="0.3">
      <c r="A15" s="156" t="s">
        <v>33</v>
      </c>
      <c r="B15" s="151" t="s">
        <v>195</v>
      </c>
      <c r="C15" s="155" t="s">
        <v>14</v>
      </c>
      <c r="D15" s="141"/>
      <c r="E15" s="169">
        <v>97</v>
      </c>
      <c r="F15" s="170">
        <f t="shared" si="0"/>
        <v>0</v>
      </c>
      <c r="G15" s="171"/>
      <c r="I15" s="143"/>
      <c r="J15" s="143"/>
      <c r="K15" s="144"/>
    </row>
    <row r="16" spans="1:11" s="142" customFormat="1" ht="13.2" x14ac:dyDescent="0.3">
      <c r="A16" s="156" t="s">
        <v>34</v>
      </c>
      <c r="B16" s="151" t="s">
        <v>196</v>
      </c>
      <c r="C16" s="155" t="s">
        <v>14</v>
      </c>
      <c r="D16" s="141"/>
      <c r="E16" s="169">
        <v>6</v>
      </c>
      <c r="F16" s="170">
        <f t="shared" si="0"/>
        <v>0</v>
      </c>
      <c r="G16" s="171"/>
      <c r="I16" s="143"/>
      <c r="J16" s="143"/>
      <c r="K16" s="144"/>
    </row>
    <row r="17" spans="1:11" s="142" customFormat="1" ht="13.2" x14ac:dyDescent="0.3">
      <c r="A17" s="156" t="s">
        <v>35</v>
      </c>
      <c r="B17" s="151" t="s">
        <v>36</v>
      </c>
      <c r="C17" s="155" t="s">
        <v>14</v>
      </c>
      <c r="D17" s="141"/>
      <c r="E17" s="169">
        <v>11</v>
      </c>
      <c r="F17" s="170">
        <f t="shared" si="0"/>
        <v>0</v>
      </c>
      <c r="G17" s="171"/>
      <c r="I17" s="143"/>
      <c r="J17" s="143"/>
      <c r="K17" s="144"/>
    </row>
    <row r="18" spans="1:11" s="142" customFormat="1" ht="13.2" hidden="1" x14ac:dyDescent="0.3">
      <c r="A18" s="156" t="s">
        <v>281</v>
      </c>
      <c r="B18" s="154" t="s">
        <v>282</v>
      </c>
      <c r="C18" s="155" t="s">
        <v>14</v>
      </c>
      <c r="D18" s="141"/>
      <c r="E18" s="169">
        <v>0</v>
      </c>
      <c r="F18" s="170">
        <f t="shared" si="0"/>
        <v>0</v>
      </c>
      <c r="G18" s="171"/>
      <c r="I18" s="143"/>
      <c r="J18" s="143"/>
      <c r="K18" s="144"/>
    </row>
    <row r="19" spans="1:11" s="142" customFormat="1" ht="13.2" hidden="1" x14ac:dyDescent="0.3">
      <c r="A19" s="156" t="s">
        <v>283</v>
      </c>
      <c r="B19" s="154" t="s">
        <v>284</v>
      </c>
      <c r="C19" s="155" t="s">
        <v>14</v>
      </c>
      <c r="D19" s="141"/>
      <c r="E19" s="169">
        <v>0</v>
      </c>
      <c r="F19" s="170">
        <f t="shared" si="0"/>
        <v>0</v>
      </c>
      <c r="G19" s="171"/>
      <c r="I19" s="143"/>
      <c r="J19" s="143"/>
      <c r="K19" s="144"/>
    </row>
    <row r="20" spans="1:11" s="142" customFormat="1" ht="13.2" hidden="1" x14ac:dyDescent="0.3">
      <c r="A20" s="156" t="s">
        <v>285</v>
      </c>
      <c r="B20" s="154" t="s">
        <v>286</v>
      </c>
      <c r="C20" s="155" t="s">
        <v>14</v>
      </c>
      <c r="D20" s="141"/>
      <c r="E20" s="169">
        <v>0</v>
      </c>
      <c r="F20" s="170">
        <f t="shared" si="0"/>
        <v>0</v>
      </c>
      <c r="G20" s="171"/>
      <c r="I20" s="143"/>
      <c r="J20" s="143"/>
      <c r="K20" s="144"/>
    </row>
    <row r="21" spans="1:11" s="142" customFormat="1" ht="13.2" hidden="1" x14ac:dyDescent="0.3">
      <c r="A21" s="156" t="s">
        <v>37</v>
      </c>
      <c r="B21" s="154" t="s">
        <v>38</v>
      </c>
      <c r="C21" s="155" t="s">
        <v>14</v>
      </c>
      <c r="D21" s="141"/>
      <c r="E21" s="169">
        <v>0</v>
      </c>
      <c r="F21" s="170">
        <f t="shared" si="0"/>
        <v>0</v>
      </c>
      <c r="G21" s="171"/>
      <c r="I21" s="143"/>
      <c r="J21" s="143"/>
      <c r="K21" s="144"/>
    </row>
    <row r="22" spans="1:11" s="142" customFormat="1" ht="13.2" hidden="1" x14ac:dyDescent="0.3">
      <c r="A22" s="156" t="s">
        <v>39</v>
      </c>
      <c r="B22" s="154" t="s">
        <v>40</v>
      </c>
      <c r="C22" s="155" t="s">
        <v>14</v>
      </c>
      <c r="D22" s="141"/>
      <c r="E22" s="169">
        <v>0</v>
      </c>
      <c r="F22" s="170">
        <f t="shared" si="0"/>
        <v>0</v>
      </c>
      <c r="G22" s="171"/>
      <c r="I22" s="143"/>
      <c r="J22" s="143"/>
      <c r="K22" s="144"/>
    </row>
    <row r="23" spans="1:11" s="142" customFormat="1" ht="13.2" hidden="1" x14ac:dyDescent="0.3">
      <c r="A23" s="156" t="s">
        <v>41</v>
      </c>
      <c r="B23" s="154" t="s">
        <v>42</v>
      </c>
      <c r="C23" s="155" t="s">
        <v>14</v>
      </c>
      <c r="D23" s="141"/>
      <c r="E23" s="169">
        <v>0</v>
      </c>
      <c r="F23" s="170">
        <f t="shared" si="0"/>
        <v>0</v>
      </c>
      <c r="G23" s="171"/>
      <c r="I23" s="143"/>
      <c r="J23" s="143"/>
      <c r="K23" s="144"/>
    </row>
    <row r="24" spans="1:11" s="142" customFormat="1" ht="13.2" hidden="1" x14ac:dyDescent="0.3">
      <c r="A24" s="156" t="s">
        <v>287</v>
      </c>
      <c r="B24" s="154" t="s">
        <v>288</v>
      </c>
      <c r="C24" s="155" t="s">
        <v>14</v>
      </c>
      <c r="D24" s="141"/>
      <c r="E24" s="169">
        <v>0</v>
      </c>
      <c r="F24" s="170">
        <f t="shared" si="0"/>
        <v>0</v>
      </c>
      <c r="G24" s="171"/>
      <c r="I24" s="143"/>
      <c r="J24" s="143"/>
      <c r="K24" s="144"/>
    </row>
    <row r="25" spans="1:11" s="142" customFormat="1" ht="13.2" hidden="1" x14ac:dyDescent="0.3">
      <c r="A25" s="156" t="s">
        <v>289</v>
      </c>
      <c r="B25" s="154" t="s">
        <v>290</v>
      </c>
      <c r="C25" s="155" t="s">
        <v>14</v>
      </c>
      <c r="D25" s="141"/>
      <c r="E25" s="169">
        <v>0</v>
      </c>
      <c r="F25" s="170">
        <f t="shared" si="0"/>
        <v>0</v>
      </c>
      <c r="G25" s="171"/>
      <c r="I25" s="143"/>
      <c r="J25" s="143"/>
      <c r="K25" s="144"/>
    </row>
    <row r="26" spans="1:11" s="142" customFormat="1" ht="13.2" x14ac:dyDescent="0.3">
      <c r="A26" s="156" t="s">
        <v>49</v>
      </c>
      <c r="B26" s="154" t="s">
        <v>50</v>
      </c>
      <c r="C26" s="155" t="s">
        <v>14</v>
      </c>
      <c r="D26" s="141"/>
      <c r="E26" s="169">
        <v>77</v>
      </c>
      <c r="F26" s="170">
        <f t="shared" si="0"/>
        <v>0</v>
      </c>
      <c r="G26" s="171"/>
      <c r="I26" s="143"/>
      <c r="J26" s="143"/>
      <c r="K26" s="144"/>
    </row>
    <row r="27" spans="1:11" s="142" customFormat="1" ht="13.2" x14ac:dyDescent="0.3">
      <c r="A27" s="156" t="s">
        <v>51</v>
      </c>
      <c r="B27" s="154" t="s">
        <v>52</v>
      </c>
      <c r="C27" s="155" t="s">
        <v>14</v>
      </c>
      <c r="D27" s="141"/>
      <c r="E27" s="169">
        <v>8</v>
      </c>
      <c r="F27" s="170">
        <f t="shared" si="0"/>
        <v>0</v>
      </c>
      <c r="G27" s="171"/>
      <c r="I27" s="143"/>
      <c r="J27" s="143"/>
      <c r="K27" s="144"/>
    </row>
    <row r="28" spans="1:11" s="142" customFormat="1" ht="13.2" x14ac:dyDescent="0.3">
      <c r="A28" s="156" t="s">
        <v>53</v>
      </c>
      <c r="B28" s="154" t="s">
        <v>54</v>
      </c>
      <c r="C28" s="155" t="s">
        <v>14</v>
      </c>
      <c r="D28" s="141"/>
      <c r="E28" s="169">
        <v>2</v>
      </c>
      <c r="F28" s="170">
        <f t="shared" si="0"/>
        <v>0</v>
      </c>
      <c r="G28" s="171"/>
      <c r="I28" s="143"/>
      <c r="J28" s="143"/>
      <c r="K28" s="144"/>
    </row>
    <row r="29" spans="1:11" s="142" customFormat="1" ht="13.2" x14ac:dyDescent="0.3">
      <c r="A29" s="156" t="s">
        <v>55</v>
      </c>
      <c r="B29" s="154" t="s">
        <v>56</v>
      </c>
      <c r="C29" s="155" t="s">
        <v>14</v>
      </c>
      <c r="D29" s="141"/>
      <c r="E29" s="169">
        <v>4</v>
      </c>
      <c r="F29" s="170">
        <f t="shared" si="0"/>
        <v>0</v>
      </c>
      <c r="G29" s="171"/>
      <c r="I29" s="143"/>
      <c r="J29" s="143"/>
      <c r="K29" s="144"/>
    </row>
    <row r="30" spans="1:11" s="142" customFormat="1" ht="13.2" x14ac:dyDescent="0.3">
      <c r="A30" s="156" t="s">
        <v>197</v>
      </c>
      <c r="B30" s="154" t="s">
        <v>198</v>
      </c>
      <c r="C30" s="155" t="s">
        <v>14</v>
      </c>
      <c r="D30" s="141"/>
      <c r="E30" s="169">
        <v>4</v>
      </c>
      <c r="F30" s="170">
        <f t="shared" si="0"/>
        <v>0</v>
      </c>
      <c r="G30" s="171"/>
      <c r="I30" s="143"/>
      <c r="J30" s="143"/>
      <c r="K30" s="144"/>
    </row>
    <row r="31" spans="1:11" s="142" customFormat="1" ht="13.2" hidden="1" x14ac:dyDescent="0.3">
      <c r="A31" s="156" t="s">
        <v>57</v>
      </c>
      <c r="B31" s="154" t="s">
        <v>199</v>
      </c>
      <c r="C31" s="155" t="s">
        <v>14</v>
      </c>
      <c r="D31" s="141"/>
      <c r="E31" s="169">
        <v>0</v>
      </c>
      <c r="F31" s="170">
        <f t="shared" si="0"/>
        <v>0</v>
      </c>
      <c r="G31" s="171"/>
      <c r="I31" s="143"/>
      <c r="J31" s="143"/>
      <c r="K31" s="144"/>
    </row>
    <row r="32" spans="1:11" s="142" customFormat="1" ht="13.2" x14ac:dyDescent="0.3">
      <c r="A32" s="156" t="s">
        <v>58</v>
      </c>
      <c r="B32" s="154" t="s">
        <v>59</v>
      </c>
      <c r="C32" s="155" t="s">
        <v>14</v>
      </c>
      <c r="D32" s="141"/>
      <c r="E32" s="169">
        <v>132</v>
      </c>
      <c r="F32" s="170">
        <f t="shared" si="0"/>
        <v>0</v>
      </c>
      <c r="G32" s="171"/>
      <c r="I32" s="143"/>
      <c r="J32" s="143"/>
      <c r="K32" s="144"/>
    </row>
    <row r="33" spans="1:11" s="142" customFormat="1" ht="13.2" x14ac:dyDescent="0.3">
      <c r="A33" s="156" t="s">
        <v>60</v>
      </c>
      <c r="B33" s="154" t="s">
        <v>61</v>
      </c>
      <c r="C33" s="155" t="s">
        <v>14</v>
      </c>
      <c r="D33" s="141"/>
      <c r="E33" s="169">
        <v>12</v>
      </c>
      <c r="F33" s="170">
        <f t="shared" si="0"/>
        <v>0</v>
      </c>
      <c r="G33" s="171"/>
      <c r="I33" s="143"/>
      <c r="J33" s="143"/>
      <c r="K33" s="144"/>
    </row>
    <row r="34" spans="1:11" s="142" customFormat="1" ht="13.2" x14ac:dyDescent="0.3">
      <c r="A34" s="156" t="s">
        <v>62</v>
      </c>
      <c r="B34" s="154" t="s">
        <v>63</v>
      </c>
      <c r="C34" s="155" t="s">
        <v>8</v>
      </c>
      <c r="D34" s="141"/>
      <c r="E34" s="169">
        <v>189</v>
      </c>
      <c r="F34" s="170">
        <f t="shared" si="0"/>
        <v>0</v>
      </c>
      <c r="G34" s="171"/>
      <c r="I34" s="143"/>
      <c r="J34" s="143"/>
      <c r="K34" s="144"/>
    </row>
    <row r="35" spans="1:11" s="142" customFormat="1" ht="13.2" x14ac:dyDescent="0.3">
      <c r="A35" s="156" t="s">
        <v>64</v>
      </c>
      <c r="B35" s="154" t="s">
        <v>65</v>
      </c>
      <c r="C35" s="155" t="s">
        <v>8</v>
      </c>
      <c r="D35" s="141"/>
      <c r="E35" s="169">
        <v>124</v>
      </c>
      <c r="F35" s="170">
        <f t="shared" si="0"/>
        <v>0</v>
      </c>
      <c r="G35" s="171"/>
      <c r="I35" s="143"/>
      <c r="J35" s="143"/>
      <c r="K35" s="144"/>
    </row>
    <row r="36" spans="1:11" s="142" customFormat="1" ht="13.2" x14ac:dyDescent="0.3">
      <c r="A36" s="156" t="s">
        <v>43</v>
      </c>
      <c r="B36" s="154" t="s">
        <v>44</v>
      </c>
      <c r="C36" s="155" t="s">
        <v>8</v>
      </c>
      <c r="D36" s="141"/>
      <c r="E36" s="169">
        <v>2496.75</v>
      </c>
      <c r="F36" s="170">
        <f t="shared" si="0"/>
        <v>0</v>
      </c>
      <c r="G36" s="171"/>
      <c r="I36" s="143"/>
      <c r="J36" s="143"/>
      <c r="K36" s="144"/>
    </row>
    <row r="37" spans="1:11" s="142" customFormat="1" ht="13.2" x14ac:dyDescent="0.3">
      <c r="A37" s="156" t="s">
        <v>45</v>
      </c>
      <c r="B37" s="154" t="s">
        <v>46</v>
      </c>
      <c r="C37" s="155" t="s">
        <v>8</v>
      </c>
      <c r="D37" s="141"/>
      <c r="E37" s="169">
        <v>372</v>
      </c>
      <c r="F37" s="170">
        <f t="shared" si="0"/>
        <v>0</v>
      </c>
      <c r="G37" s="171"/>
      <c r="I37" s="143"/>
      <c r="J37" s="143"/>
      <c r="K37" s="144"/>
    </row>
    <row r="38" spans="1:11" s="142" customFormat="1" ht="13.2" hidden="1" x14ac:dyDescent="0.3">
      <c r="A38" s="156" t="s">
        <v>200</v>
      </c>
      <c r="B38" s="154" t="s">
        <v>201</v>
      </c>
      <c r="C38" s="155" t="s">
        <v>8</v>
      </c>
      <c r="D38" s="141"/>
      <c r="E38" s="169">
        <v>0</v>
      </c>
      <c r="F38" s="170">
        <f t="shared" si="0"/>
        <v>0</v>
      </c>
      <c r="G38" s="171"/>
      <c r="I38" s="143"/>
      <c r="J38" s="143"/>
      <c r="K38" s="144"/>
    </row>
    <row r="39" spans="1:11" s="142" customFormat="1" ht="13.2" hidden="1" x14ac:dyDescent="0.3">
      <c r="A39" s="156" t="s">
        <v>47</v>
      </c>
      <c r="B39" s="154" t="s">
        <v>48</v>
      </c>
      <c r="C39" s="155" t="s">
        <v>8</v>
      </c>
      <c r="D39" s="141"/>
      <c r="E39" s="169">
        <v>0</v>
      </c>
      <c r="F39" s="170">
        <f t="shared" si="0"/>
        <v>0</v>
      </c>
      <c r="G39" s="171"/>
      <c r="I39" s="143"/>
      <c r="J39" s="143"/>
      <c r="K39" s="144"/>
    </row>
    <row r="40" spans="1:11" s="142" customFormat="1" ht="13.2" hidden="1" x14ac:dyDescent="0.3">
      <c r="A40" s="156" t="s">
        <v>291</v>
      </c>
      <c r="B40" s="154" t="s">
        <v>292</v>
      </c>
      <c r="C40" s="155" t="s">
        <v>8</v>
      </c>
      <c r="D40" s="141"/>
      <c r="E40" s="169">
        <v>0</v>
      </c>
      <c r="F40" s="170">
        <f t="shared" si="0"/>
        <v>0</v>
      </c>
      <c r="G40" s="171"/>
      <c r="I40" s="143"/>
      <c r="J40" s="143"/>
      <c r="K40" s="144"/>
    </row>
    <row r="41" spans="1:11" s="142" customFormat="1" ht="13.2" hidden="1" x14ac:dyDescent="0.3">
      <c r="A41" s="156" t="s">
        <v>293</v>
      </c>
      <c r="B41" s="154" t="s">
        <v>294</v>
      </c>
      <c r="C41" s="155" t="s">
        <v>8</v>
      </c>
      <c r="D41" s="141"/>
      <c r="E41" s="169">
        <v>0</v>
      </c>
      <c r="F41" s="170">
        <f t="shared" si="0"/>
        <v>0</v>
      </c>
      <c r="G41" s="171"/>
      <c r="I41" s="143"/>
      <c r="J41" s="143"/>
      <c r="K41" s="144"/>
    </row>
    <row r="42" spans="1:11" s="142" customFormat="1" ht="13.2" x14ac:dyDescent="0.3">
      <c r="A42" s="156" t="s">
        <v>66</v>
      </c>
      <c r="B42" s="154" t="s">
        <v>202</v>
      </c>
      <c r="C42" s="155" t="s">
        <v>14</v>
      </c>
      <c r="D42" s="141"/>
      <c r="E42" s="169">
        <v>76</v>
      </c>
      <c r="F42" s="170">
        <f t="shared" si="0"/>
        <v>0</v>
      </c>
      <c r="G42" s="171"/>
      <c r="I42" s="143"/>
      <c r="J42" s="143"/>
      <c r="K42" s="144"/>
    </row>
    <row r="43" spans="1:11" s="142" customFormat="1" ht="13.2" x14ac:dyDescent="0.3">
      <c r="A43" s="156" t="s">
        <v>67</v>
      </c>
      <c r="B43" s="154" t="s">
        <v>68</v>
      </c>
      <c r="C43" s="155" t="s">
        <v>14</v>
      </c>
      <c r="D43" s="141"/>
      <c r="E43" s="169">
        <v>100</v>
      </c>
      <c r="F43" s="170">
        <f t="shared" si="0"/>
        <v>0</v>
      </c>
      <c r="G43" s="171"/>
      <c r="I43" s="143"/>
      <c r="J43" s="143"/>
      <c r="K43" s="144"/>
    </row>
    <row r="44" spans="1:11" s="142" customFormat="1" ht="13.2" x14ac:dyDescent="0.3">
      <c r="A44" s="156" t="s">
        <v>69</v>
      </c>
      <c r="B44" s="151" t="s">
        <v>70</v>
      </c>
      <c r="C44" s="155" t="s">
        <v>14</v>
      </c>
      <c r="D44" s="141"/>
      <c r="E44" s="169">
        <v>2</v>
      </c>
      <c r="F44" s="170">
        <f t="shared" si="0"/>
        <v>0</v>
      </c>
      <c r="G44" s="171"/>
      <c r="I44" s="143"/>
      <c r="J44" s="143"/>
      <c r="K44" s="144"/>
    </row>
    <row r="45" spans="1:11" s="142" customFormat="1" ht="13.2" x14ac:dyDescent="0.3">
      <c r="A45" s="156" t="s">
        <v>71</v>
      </c>
      <c r="B45" s="151" t="s">
        <v>72</v>
      </c>
      <c r="C45" s="155" t="s">
        <v>14</v>
      </c>
      <c r="D45" s="141"/>
      <c r="E45" s="169">
        <v>64</v>
      </c>
      <c r="F45" s="170">
        <f t="shared" si="0"/>
        <v>0</v>
      </c>
      <c r="G45" s="171"/>
      <c r="I45" s="143"/>
      <c r="J45" s="143"/>
      <c r="K45" s="144"/>
    </row>
    <row r="46" spans="1:11" s="142" customFormat="1" ht="13.2" x14ac:dyDescent="0.3">
      <c r="A46" s="156" t="s">
        <v>73</v>
      </c>
      <c r="B46" s="151" t="s">
        <v>74</v>
      </c>
      <c r="C46" s="155" t="s">
        <v>14</v>
      </c>
      <c r="D46" s="141"/>
      <c r="E46" s="169">
        <v>1</v>
      </c>
      <c r="F46" s="170">
        <f t="shared" si="0"/>
        <v>0</v>
      </c>
      <c r="G46" s="171"/>
      <c r="I46" s="143"/>
      <c r="J46" s="143"/>
      <c r="K46" s="144"/>
    </row>
    <row r="47" spans="1:11" s="142" customFormat="1" ht="13.2" hidden="1" x14ac:dyDescent="0.3">
      <c r="A47" s="156" t="s">
        <v>75</v>
      </c>
      <c r="B47" s="151" t="s">
        <v>76</v>
      </c>
      <c r="C47" s="155" t="s">
        <v>14</v>
      </c>
      <c r="D47" s="141"/>
      <c r="E47" s="169">
        <v>0</v>
      </c>
      <c r="F47" s="170">
        <f t="shared" si="0"/>
        <v>0</v>
      </c>
      <c r="G47" s="171"/>
      <c r="I47" s="143"/>
      <c r="J47" s="143"/>
      <c r="K47" s="144"/>
    </row>
    <row r="48" spans="1:11" s="142" customFormat="1" ht="13.2" hidden="1" x14ac:dyDescent="0.3">
      <c r="A48" s="156" t="s">
        <v>77</v>
      </c>
      <c r="B48" s="151" t="s">
        <v>78</v>
      </c>
      <c r="C48" s="155" t="s">
        <v>14</v>
      </c>
      <c r="D48" s="141"/>
      <c r="E48" s="169">
        <v>0</v>
      </c>
      <c r="F48" s="170">
        <f t="shared" si="0"/>
        <v>0</v>
      </c>
      <c r="G48" s="171"/>
      <c r="I48" s="143"/>
      <c r="J48" s="143"/>
      <c r="K48" s="144"/>
    </row>
    <row r="49" spans="1:11" s="142" customFormat="1" ht="13.2" x14ac:dyDescent="0.3">
      <c r="A49" s="156" t="s">
        <v>79</v>
      </c>
      <c r="B49" s="151" t="s">
        <v>80</v>
      </c>
      <c r="C49" s="155" t="s">
        <v>14</v>
      </c>
      <c r="D49" s="141"/>
      <c r="E49" s="169">
        <v>14</v>
      </c>
      <c r="F49" s="170">
        <f t="shared" si="0"/>
        <v>0</v>
      </c>
      <c r="G49" s="171"/>
      <c r="I49" s="143"/>
      <c r="J49" s="143"/>
      <c r="K49" s="144"/>
    </row>
    <row r="50" spans="1:11" s="142" customFormat="1" ht="13.2" hidden="1" x14ac:dyDescent="0.3">
      <c r="A50" s="156" t="s">
        <v>81</v>
      </c>
      <c r="B50" s="151" t="s">
        <v>82</v>
      </c>
      <c r="C50" s="155" t="s">
        <v>14</v>
      </c>
      <c r="D50" s="141"/>
      <c r="E50" s="169">
        <v>0</v>
      </c>
      <c r="F50" s="170">
        <f t="shared" si="0"/>
        <v>0</v>
      </c>
      <c r="G50" s="171"/>
      <c r="I50" s="143"/>
      <c r="J50" s="143"/>
      <c r="K50" s="144"/>
    </row>
    <row r="51" spans="1:11" s="142" customFormat="1" ht="13.2" x14ac:dyDescent="0.3">
      <c r="A51" s="156" t="s">
        <v>83</v>
      </c>
      <c r="B51" s="151" t="s">
        <v>84</v>
      </c>
      <c r="C51" s="155" t="s">
        <v>14</v>
      </c>
      <c r="D51" s="141"/>
      <c r="E51" s="169">
        <v>97</v>
      </c>
      <c r="F51" s="170">
        <f t="shared" si="0"/>
        <v>0</v>
      </c>
      <c r="G51" s="171"/>
      <c r="I51" s="143"/>
      <c r="J51" s="143"/>
      <c r="K51" s="144"/>
    </row>
    <row r="52" spans="1:11" s="142" customFormat="1" ht="13.2" x14ac:dyDescent="0.3">
      <c r="A52" s="156" t="s">
        <v>85</v>
      </c>
      <c r="B52" s="151" t="s">
        <v>86</v>
      </c>
      <c r="C52" s="155" t="s">
        <v>14</v>
      </c>
      <c r="D52" s="141"/>
      <c r="E52" s="169">
        <v>13</v>
      </c>
      <c r="F52" s="170">
        <f t="shared" si="0"/>
        <v>0</v>
      </c>
      <c r="G52" s="171"/>
      <c r="I52" s="143"/>
      <c r="J52" s="143"/>
      <c r="K52" s="144"/>
    </row>
    <row r="53" spans="1:11" s="142" customFormat="1" ht="13.2" x14ac:dyDescent="0.3">
      <c r="A53" s="156" t="s">
        <v>87</v>
      </c>
      <c r="B53" s="151" t="s">
        <v>88</v>
      </c>
      <c r="C53" s="155" t="s">
        <v>14</v>
      </c>
      <c r="D53" s="141"/>
      <c r="E53" s="169">
        <v>17</v>
      </c>
      <c r="F53" s="170">
        <f t="shared" si="0"/>
        <v>0</v>
      </c>
      <c r="G53" s="171"/>
      <c r="I53" s="143"/>
      <c r="J53" s="143"/>
      <c r="K53" s="144"/>
    </row>
    <row r="54" spans="1:11" s="142" customFormat="1" ht="13.2" hidden="1" x14ac:dyDescent="0.3">
      <c r="A54" s="156" t="s">
        <v>89</v>
      </c>
      <c r="B54" s="151" t="s">
        <v>90</v>
      </c>
      <c r="C54" s="155" t="s">
        <v>14</v>
      </c>
      <c r="D54" s="141"/>
      <c r="E54" s="169">
        <v>0</v>
      </c>
      <c r="F54" s="170">
        <f t="shared" si="0"/>
        <v>0</v>
      </c>
      <c r="G54" s="171"/>
      <c r="I54" s="143"/>
      <c r="J54" s="143"/>
      <c r="K54" s="144"/>
    </row>
    <row r="55" spans="1:11" s="142" customFormat="1" ht="13.2" x14ac:dyDescent="0.3">
      <c r="A55" s="156" t="s">
        <v>91</v>
      </c>
      <c r="B55" s="151" t="s">
        <v>92</v>
      </c>
      <c r="C55" s="155" t="s">
        <v>14</v>
      </c>
      <c r="D55" s="141"/>
      <c r="E55" s="169">
        <v>14</v>
      </c>
      <c r="F55" s="170">
        <f t="shared" si="0"/>
        <v>0</v>
      </c>
      <c r="G55" s="171"/>
      <c r="I55" s="143"/>
      <c r="J55" s="143"/>
      <c r="K55" s="144"/>
    </row>
    <row r="56" spans="1:11" s="142" customFormat="1" ht="13.2" hidden="1" x14ac:dyDescent="0.3">
      <c r="A56" s="156" t="s">
        <v>93</v>
      </c>
      <c r="B56" s="151" t="s">
        <v>94</v>
      </c>
      <c r="C56" s="155" t="s">
        <v>14</v>
      </c>
      <c r="D56" s="141"/>
      <c r="E56" s="169">
        <v>0</v>
      </c>
      <c r="F56" s="170">
        <f t="shared" si="0"/>
        <v>0</v>
      </c>
      <c r="G56" s="171"/>
      <c r="I56" s="143"/>
      <c r="J56" s="143"/>
      <c r="K56" s="144"/>
    </row>
    <row r="57" spans="1:11" s="142" customFormat="1" ht="13.2" x14ac:dyDescent="0.3">
      <c r="A57" s="156" t="s">
        <v>95</v>
      </c>
      <c r="B57" s="151" t="s">
        <v>96</v>
      </c>
      <c r="C57" s="155" t="s">
        <v>14</v>
      </c>
      <c r="D57" s="141"/>
      <c r="E57" s="169">
        <v>14</v>
      </c>
      <c r="F57" s="170">
        <f t="shared" si="0"/>
        <v>0</v>
      </c>
      <c r="G57" s="171"/>
      <c r="I57" s="143"/>
      <c r="J57" s="143"/>
      <c r="K57" s="144"/>
    </row>
    <row r="58" spans="1:11" s="142" customFormat="1" ht="13.2" hidden="1" x14ac:dyDescent="0.3">
      <c r="A58" s="156" t="s">
        <v>97</v>
      </c>
      <c r="B58" s="151" t="s">
        <v>98</v>
      </c>
      <c r="C58" s="155" t="s">
        <v>14</v>
      </c>
      <c r="D58" s="141"/>
      <c r="E58" s="169">
        <v>0</v>
      </c>
      <c r="F58" s="170">
        <f t="shared" si="0"/>
        <v>0</v>
      </c>
      <c r="G58" s="171"/>
      <c r="I58" s="143"/>
      <c r="J58" s="143"/>
      <c r="K58" s="144"/>
    </row>
    <row r="59" spans="1:11" s="142" customFormat="1" ht="13.2" hidden="1" x14ac:dyDescent="0.3">
      <c r="A59" s="156" t="s">
        <v>203</v>
      </c>
      <c r="B59" s="151" t="s">
        <v>204</v>
      </c>
      <c r="C59" s="155" t="s">
        <v>14</v>
      </c>
      <c r="D59" s="141"/>
      <c r="E59" s="169">
        <v>0</v>
      </c>
      <c r="F59" s="170">
        <f t="shared" si="0"/>
        <v>0</v>
      </c>
      <c r="G59" s="171"/>
      <c r="I59" s="143"/>
      <c r="J59" s="143"/>
      <c r="K59" s="144"/>
    </row>
    <row r="60" spans="1:11" s="142" customFormat="1" ht="13.2" hidden="1" x14ac:dyDescent="0.3">
      <c r="A60" s="156" t="s">
        <v>295</v>
      </c>
      <c r="B60" s="151" t="s">
        <v>296</v>
      </c>
      <c r="C60" s="155" t="s">
        <v>14</v>
      </c>
      <c r="D60" s="141"/>
      <c r="E60" s="169">
        <v>0</v>
      </c>
      <c r="F60" s="170">
        <f t="shared" si="0"/>
        <v>0</v>
      </c>
      <c r="G60" s="171"/>
      <c r="I60" s="143"/>
      <c r="J60" s="143"/>
      <c r="K60" s="144"/>
    </row>
    <row r="61" spans="1:11" ht="13.2" x14ac:dyDescent="0.3">
      <c r="A61" s="157" t="s">
        <v>5</v>
      </c>
      <c r="B61" s="157"/>
      <c r="C61" s="158"/>
      <c r="D61" s="173"/>
      <c r="E61" s="169">
        <v>0</v>
      </c>
      <c r="F61" s="20">
        <f>SUM(F3:F60)</f>
        <v>0</v>
      </c>
      <c r="G61" s="165"/>
      <c r="K61" s="144"/>
    </row>
    <row r="62" spans="1:11" ht="13.2" x14ac:dyDescent="0.3">
      <c r="A62" s="147" t="s">
        <v>6</v>
      </c>
      <c r="B62" s="148"/>
      <c r="C62" s="149"/>
      <c r="D62" s="172"/>
      <c r="E62" s="169">
        <v>0</v>
      </c>
      <c r="F62" s="11"/>
      <c r="G62" s="165"/>
      <c r="K62" s="144"/>
    </row>
    <row r="63" spans="1:11" s="142" customFormat="1" ht="13.2" x14ac:dyDescent="0.3">
      <c r="A63" s="156" t="s">
        <v>99</v>
      </c>
      <c r="B63" s="154" t="s">
        <v>7</v>
      </c>
      <c r="C63" s="155" t="s">
        <v>14</v>
      </c>
      <c r="D63" s="141"/>
      <c r="E63" s="169">
        <v>30</v>
      </c>
      <c r="F63" s="170">
        <f t="shared" ref="F63:F77" si="1">D63*E63</f>
        <v>0</v>
      </c>
      <c r="G63" s="171"/>
      <c r="I63" s="143"/>
      <c r="J63" s="143"/>
      <c r="K63" s="144"/>
    </row>
    <row r="64" spans="1:11" s="142" customFormat="1" ht="13.2" x14ac:dyDescent="0.3">
      <c r="A64" s="156" t="s">
        <v>100</v>
      </c>
      <c r="B64" s="154" t="s">
        <v>101</v>
      </c>
      <c r="C64" s="155" t="s">
        <v>14</v>
      </c>
      <c r="D64" s="141"/>
      <c r="E64" s="169">
        <v>5</v>
      </c>
      <c r="F64" s="170">
        <f t="shared" si="1"/>
        <v>0</v>
      </c>
      <c r="G64" s="171"/>
      <c r="I64" s="143"/>
      <c r="J64" s="143"/>
      <c r="K64" s="144"/>
    </row>
    <row r="65" spans="1:11" s="142" customFormat="1" ht="13.2" hidden="1" x14ac:dyDescent="0.3">
      <c r="A65" s="156" t="s">
        <v>205</v>
      </c>
      <c r="B65" s="154" t="s">
        <v>206</v>
      </c>
      <c r="C65" s="155" t="s">
        <v>14</v>
      </c>
      <c r="D65" s="141"/>
      <c r="E65" s="169">
        <v>0</v>
      </c>
      <c r="F65" s="170">
        <f t="shared" si="1"/>
        <v>0</v>
      </c>
      <c r="G65" s="171"/>
      <c r="I65" s="143"/>
      <c r="J65" s="143"/>
      <c r="K65" s="144"/>
    </row>
    <row r="66" spans="1:11" s="142" customFormat="1" ht="13.2" hidden="1" x14ac:dyDescent="0.3">
      <c r="A66" s="156" t="s">
        <v>297</v>
      </c>
      <c r="B66" s="154" t="s">
        <v>298</v>
      </c>
      <c r="C66" s="155" t="s">
        <v>8</v>
      </c>
      <c r="D66" s="141"/>
      <c r="E66" s="169">
        <v>0</v>
      </c>
      <c r="F66" s="170">
        <f t="shared" si="1"/>
        <v>0</v>
      </c>
      <c r="G66" s="171"/>
      <c r="I66" s="143"/>
      <c r="J66" s="143"/>
      <c r="K66" s="144"/>
    </row>
    <row r="67" spans="1:11" s="142" customFormat="1" ht="13.2" hidden="1" x14ac:dyDescent="0.3">
      <c r="A67" s="156" t="s">
        <v>299</v>
      </c>
      <c r="B67" s="154" t="s">
        <v>300</v>
      </c>
      <c r="C67" s="155" t="s">
        <v>8</v>
      </c>
      <c r="D67" s="141"/>
      <c r="E67" s="169">
        <v>0</v>
      </c>
      <c r="F67" s="170">
        <f t="shared" si="1"/>
        <v>0</v>
      </c>
      <c r="G67" s="171"/>
      <c r="I67" s="143"/>
      <c r="J67" s="143"/>
      <c r="K67" s="144"/>
    </row>
    <row r="68" spans="1:11" s="142" customFormat="1" ht="13.2" hidden="1" x14ac:dyDescent="0.3">
      <c r="A68" s="156" t="s">
        <v>301</v>
      </c>
      <c r="B68" s="154" t="s">
        <v>302</v>
      </c>
      <c r="C68" s="155" t="s">
        <v>8</v>
      </c>
      <c r="D68" s="141"/>
      <c r="E68" s="169">
        <v>0</v>
      </c>
      <c r="F68" s="170">
        <f t="shared" si="1"/>
        <v>0</v>
      </c>
      <c r="G68" s="171"/>
      <c r="I68" s="143"/>
      <c r="J68" s="143"/>
      <c r="K68" s="144"/>
    </row>
    <row r="69" spans="1:11" s="142" customFormat="1" ht="13.2" hidden="1" x14ac:dyDescent="0.3">
      <c r="A69" s="156" t="s">
        <v>303</v>
      </c>
      <c r="B69" s="154" t="s">
        <v>304</v>
      </c>
      <c r="C69" s="155" t="s">
        <v>8</v>
      </c>
      <c r="D69" s="141"/>
      <c r="E69" s="169">
        <v>0</v>
      </c>
      <c r="F69" s="170">
        <f t="shared" si="1"/>
        <v>0</v>
      </c>
      <c r="G69" s="171"/>
      <c r="I69" s="143"/>
      <c r="J69" s="143"/>
      <c r="K69" s="144"/>
    </row>
    <row r="70" spans="1:11" s="142" customFormat="1" ht="13.2" hidden="1" x14ac:dyDescent="0.3">
      <c r="A70" s="156" t="s">
        <v>305</v>
      </c>
      <c r="B70" s="154" t="s">
        <v>306</v>
      </c>
      <c r="C70" s="155" t="s">
        <v>8</v>
      </c>
      <c r="D70" s="141"/>
      <c r="E70" s="169">
        <v>0</v>
      </c>
      <c r="F70" s="170">
        <f t="shared" si="1"/>
        <v>0</v>
      </c>
      <c r="G70" s="171"/>
      <c r="I70" s="143"/>
      <c r="J70" s="143"/>
      <c r="K70" s="144"/>
    </row>
    <row r="71" spans="1:11" s="142" customFormat="1" ht="24" hidden="1" x14ac:dyDescent="0.3">
      <c r="A71" s="156" t="s">
        <v>307</v>
      </c>
      <c r="B71" s="154" t="s">
        <v>308</v>
      </c>
      <c r="C71" s="155" t="s">
        <v>8</v>
      </c>
      <c r="D71" s="141"/>
      <c r="E71" s="169">
        <v>0</v>
      </c>
      <c r="F71" s="170">
        <f t="shared" si="1"/>
        <v>0</v>
      </c>
      <c r="G71" s="171"/>
      <c r="I71" s="143"/>
      <c r="J71" s="143"/>
      <c r="K71" s="144"/>
    </row>
    <row r="72" spans="1:11" s="142" customFormat="1" ht="13.2" hidden="1" x14ac:dyDescent="0.3">
      <c r="A72" s="150" t="s">
        <v>309</v>
      </c>
      <c r="B72" s="151" t="s">
        <v>310</v>
      </c>
      <c r="C72" s="152" t="s">
        <v>8</v>
      </c>
      <c r="D72" s="141"/>
      <c r="E72" s="169">
        <v>0</v>
      </c>
      <c r="F72" s="170">
        <f t="shared" si="1"/>
        <v>0</v>
      </c>
      <c r="G72" s="171"/>
      <c r="I72" s="143"/>
      <c r="J72" s="143"/>
      <c r="K72" s="144"/>
    </row>
    <row r="73" spans="1:11" s="142" customFormat="1" ht="13.2" hidden="1" x14ac:dyDescent="0.3">
      <c r="A73" s="156" t="s">
        <v>311</v>
      </c>
      <c r="B73" s="154" t="s">
        <v>312</v>
      </c>
      <c r="C73" s="155" t="s">
        <v>14</v>
      </c>
      <c r="D73" s="141"/>
      <c r="E73" s="169">
        <v>0</v>
      </c>
      <c r="F73" s="170">
        <f t="shared" si="1"/>
        <v>0</v>
      </c>
      <c r="G73" s="171"/>
      <c r="I73" s="143"/>
      <c r="J73" s="143"/>
      <c r="K73" s="144"/>
    </row>
    <row r="74" spans="1:11" s="142" customFormat="1" ht="13.2" hidden="1" x14ac:dyDescent="0.3">
      <c r="A74" s="156" t="s">
        <v>313</v>
      </c>
      <c r="B74" s="154" t="s">
        <v>314</v>
      </c>
      <c r="C74" s="155" t="s">
        <v>14</v>
      </c>
      <c r="D74" s="141"/>
      <c r="E74" s="169">
        <v>0</v>
      </c>
      <c r="F74" s="170">
        <f t="shared" si="1"/>
        <v>0</v>
      </c>
      <c r="G74" s="171"/>
      <c r="I74" s="143"/>
      <c r="J74" s="143"/>
      <c r="K74" s="144"/>
    </row>
    <row r="75" spans="1:11" s="142" customFormat="1" ht="13.2" hidden="1" x14ac:dyDescent="0.3">
      <c r="A75" s="156" t="s">
        <v>315</v>
      </c>
      <c r="B75" s="154" t="s">
        <v>316</v>
      </c>
      <c r="C75" s="155" t="s">
        <v>14</v>
      </c>
      <c r="D75" s="141"/>
      <c r="E75" s="169">
        <v>0</v>
      </c>
      <c r="F75" s="170">
        <f t="shared" si="1"/>
        <v>0</v>
      </c>
      <c r="G75" s="171"/>
      <c r="I75" s="143"/>
      <c r="J75" s="143"/>
      <c r="K75" s="144"/>
    </row>
    <row r="76" spans="1:11" s="142" customFormat="1" ht="13.2" x14ac:dyDescent="0.3">
      <c r="A76" s="156" t="s">
        <v>102</v>
      </c>
      <c r="B76" s="154" t="s">
        <v>9</v>
      </c>
      <c r="C76" s="155" t="s">
        <v>14</v>
      </c>
      <c r="D76" s="141"/>
      <c r="E76" s="169">
        <v>2</v>
      </c>
      <c r="F76" s="170">
        <f t="shared" si="1"/>
        <v>0</v>
      </c>
      <c r="G76" s="171"/>
      <c r="I76" s="143"/>
      <c r="J76" s="143"/>
      <c r="K76" s="144"/>
    </row>
    <row r="77" spans="1:11" s="142" customFormat="1" ht="13.2" x14ac:dyDescent="0.3">
      <c r="A77" s="156" t="s">
        <v>103</v>
      </c>
      <c r="B77" s="154" t="s">
        <v>104</v>
      </c>
      <c r="C77" s="155" t="s">
        <v>14</v>
      </c>
      <c r="D77" s="141"/>
      <c r="E77" s="169">
        <v>27</v>
      </c>
      <c r="F77" s="170">
        <f t="shared" si="1"/>
        <v>0</v>
      </c>
      <c r="G77" s="171"/>
      <c r="I77" s="143"/>
      <c r="J77" s="143"/>
      <c r="K77" s="144"/>
    </row>
    <row r="78" spans="1:11" ht="13.2" x14ac:dyDescent="0.3">
      <c r="A78" s="157" t="s">
        <v>105</v>
      </c>
      <c r="B78" s="157"/>
      <c r="C78" s="158"/>
      <c r="D78" s="173"/>
      <c r="E78" s="169">
        <v>0</v>
      </c>
      <c r="F78" s="20">
        <f>SUM(F63:F77)</f>
        <v>0</v>
      </c>
      <c r="G78" s="165"/>
      <c r="K78" s="144"/>
    </row>
    <row r="79" spans="1:11" ht="13.2" x14ac:dyDescent="0.3">
      <c r="A79" s="147" t="s">
        <v>10</v>
      </c>
      <c r="B79" s="148"/>
      <c r="C79" s="149"/>
      <c r="D79" s="172"/>
      <c r="E79" s="169">
        <v>0</v>
      </c>
      <c r="F79" s="172"/>
      <c r="G79" s="165"/>
      <c r="K79" s="144"/>
    </row>
    <row r="80" spans="1:11" s="142" customFormat="1" ht="13.2" hidden="1" x14ac:dyDescent="0.3">
      <c r="A80" s="156" t="s">
        <v>108</v>
      </c>
      <c r="B80" s="154" t="s">
        <v>109</v>
      </c>
      <c r="C80" s="155" t="s">
        <v>8</v>
      </c>
      <c r="D80" s="141"/>
      <c r="E80" s="169">
        <v>0</v>
      </c>
      <c r="F80" s="170">
        <f t="shared" ref="F80:F99" si="2">D80*E80</f>
        <v>0</v>
      </c>
      <c r="G80" s="171"/>
      <c r="I80" s="143"/>
      <c r="J80" s="143"/>
      <c r="K80" s="144"/>
    </row>
    <row r="81" spans="1:11" s="142" customFormat="1" ht="13.2" hidden="1" x14ac:dyDescent="0.3">
      <c r="A81" s="156" t="s">
        <v>317</v>
      </c>
      <c r="B81" s="154" t="s">
        <v>318</v>
      </c>
      <c r="C81" s="155" t="s">
        <v>8</v>
      </c>
      <c r="D81" s="141"/>
      <c r="E81" s="169">
        <v>0</v>
      </c>
      <c r="F81" s="170">
        <f t="shared" si="2"/>
        <v>0</v>
      </c>
      <c r="G81" s="171"/>
      <c r="I81" s="143"/>
      <c r="J81" s="143"/>
      <c r="K81" s="144"/>
    </row>
    <row r="82" spans="1:11" s="142" customFormat="1" ht="13.2" x14ac:dyDescent="0.3">
      <c r="A82" s="156" t="s">
        <v>319</v>
      </c>
      <c r="B82" s="154" t="s">
        <v>320</v>
      </c>
      <c r="C82" s="155" t="s">
        <v>8</v>
      </c>
      <c r="D82" s="141"/>
      <c r="E82" s="169">
        <v>2434.4</v>
      </c>
      <c r="F82" s="170">
        <f t="shared" si="2"/>
        <v>0</v>
      </c>
      <c r="G82" s="171"/>
      <c r="I82" s="143"/>
      <c r="J82" s="143"/>
      <c r="K82" s="144"/>
    </row>
    <row r="83" spans="1:11" s="142" customFormat="1" ht="13.2" hidden="1" x14ac:dyDescent="0.3">
      <c r="A83" s="156" t="s">
        <v>321</v>
      </c>
      <c r="B83" s="154" t="s">
        <v>322</v>
      </c>
      <c r="C83" s="152" t="s">
        <v>8</v>
      </c>
      <c r="D83" s="141"/>
      <c r="E83" s="169">
        <v>0</v>
      </c>
      <c r="F83" s="170">
        <f t="shared" si="2"/>
        <v>0</v>
      </c>
      <c r="G83" s="171"/>
      <c r="I83" s="143"/>
      <c r="J83" s="143"/>
      <c r="K83" s="144"/>
    </row>
    <row r="84" spans="1:11" s="142" customFormat="1" ht="13.2" hidden="1" x14ac:dyDescent="0.3">
      <c r="A84" s="156" t="s">
        <v>323</v>
      </c>
      <c r="B84" s="154" t="s">
        <v>324</v>
      </c>
      <c r="C84" s="152" t="s">
        <v>8</v>
      </c>
      <c r="D84" s="141"/>
      <c r="E84" s="169">
        <v>0</v>
      </c>
      <c r="F84" s="170">
        <f t="shared" si="2"/>
        <v>0</v>
      </c>
      <c r="G84" s="171"/>
      <c r="I84" s="143"/>
      <c r="J84" s="143"/>
      <c r="K84" s="144"/>
    </row>
    <row r="85" spans="1:11" s="142" customFormat="1" ht="13.2" hidden="1" x14ac:dyDescent="0.3">
      <c r="A85" s="156" t="s">
        <v>325</v>
      </c>
      <c r="B85" s="154" t="s">
        <v>326</v>
      </c>
      <c r="C85" s="152" t="s">
        <v>8</v>
      </c>
      <c r="D85" s="141"/>
      <c r="E85" s="169">
        <v>0</v>
      </c>
      <c r="F85" s="170">
        <f t="shared" si="2"/>
        <v>0</v>
      </c>
      <c r="G85" s="171"/>
      <c r="I85" s="143"/>
      <c r="J85" s="143"/>
      <c r="K85" s="144"/>
    </row>
    <row r="86" spans="1:11" s="142" customFormat="1" ht="13.2" x14ac:dyDescent="0.3">
      <c r="A86" s="156" t="s">
        <v>110</v>
      </c>
      <c r="B86" s="154" t="s">
        <v>207</v>
      </c>
      <c r="C86" s="152" t="s">
        <v>8</v>
      </c>
      <c r="D86" s="141"/>
      <c r="E86" s="169">
        <v>752</v>
      </c>
      <c r="F86" s="170">
        <f t="shared" si="2"/>
        <v>0</v>
      </c>
      <c r="G86" s="171"/>
      <c r="I86" s="143"/>
      <c r="J86" s="143"/>
      <c r="K86" s="144"/>
    </row>
    <row r="87" spans="1:11" s="142" customFormat="1" ht="13.2" hidden="1" x14ac:dyDescent="0.3">
      <c r="A87" s="156" t="s">
        <v>111</v>
      </c>
      <c r="B87" s="154" t="s">
        <v>112</v>
      </c>
      <c r="C87" s="152" t="s">
        <v>8</v>
      </c>
      <c r="D87" s="141"/>
      <c r="E87" s="169">
        <v>0</v>
      </c>
      <c r="F87" s="170">
        <f t="shared" si="2"/>
        <v>0</v>
      </c>
      <c r="G87" s="171"/>
      <c r="I87" s="143"/>
      <c r="J87" s="143"/>
      <c r="K87" s="144"/>
    </row>
    <row r="88" spans="1:11" s="142" customFormat="1" ht="13.2" hidden="1" x14ac:dyDescent="0.3">
      <c r="A88" s="156" t="s">
        <v>327</v>
      </c>
      <c r="B88" s="154" t="s">
        <v>328</v>
      </c>
      <c r="C88" s="155" t="s">
        <v>14</v>
      </c>
      <c r="D88" s="141"/>
      <c r="E88" s="169">
        <v>0</v>
      </c>
      <c r="F88" s="170">
        <f t="shared" si="2"/>
        <v>0</v>
      </c>
      <c r="G88" s="171"/>
      <c r="I88" s="143"/>
      <c r="J88" s="143"/>
      <c r="K88" s="144"/>
    </row>
    <row r="89" spans="1:11" s="142" customFormat="1" ht="13.2" hidden="1" x14ac:dyDescent="0.3">
      <c r="A89" s="156" t="s">
        <v>329</v>
      </c>
      <c r="B89" s="154" t="s">
        <v>330</v>
      </c>
      <c r="C89" s="155" t="s">
        <v>14</v>
      </c>
      <c r="D89" s="141"/>
      <c r="E89" s="169">
        <v>0</v>
      </c>
      <c r="F89" s="170">
        <f t="shared" si="2"/>
        <v>0</v>
      </c>
      <c r="G89" s="171"/>
      <c r="I89" s="143"/>
      <c r="J89" s="143"/>
      <c r="K89" s="144"/>
    </row>
    <row r="90" spans="1:11" s="142" customFormat="1" ht="13.2" hidden="1" x14ac:dyDescent="0.3">
      <c r="A90" s="156" t="s">
        <v>331</v>
      </c>
      <c r="B90" s="154" t="s">
        <v>332</v>
      </c>
      <c r="C90" s="155" t="s">
        <v>14</v>
      </c>
      <c r="D90" s="141"/>
      <c r="E90" s="169">
        <v>0</v>
      </c>
      <c r="F90" s="170">
        <f t="shared" si="2"/>
        <v>0</v>
      </c>
      <c r="G90" s="171"/>
      <c r="I90" s="143"/>
      <c r="J90" s="143"/>
      <c r="K90" s="144"/>
    </row>
    <row r="91" spans="1:11" s="142" customFormat="1" ht="13.2" hidden="1" x14ac:dyDescent="0.3">
      <c r="A91" s="156" t="s">
        <v>333</v>
      </c>
      <c r="B91" s="154" t="s">
        <v>334</v>
      </c>
      <c r="C91" s="155" t="s">
        <v>14</v>
      </c>
      <c r="D91" s="141"/>
      <c r="E91" s="169">
        <v>0</v>
      </c>
      <c r="F91" s="170">
        <f t="shared" si="2"/>
        <v>0</v>
      </c>
      <c r="G91" s="171"/>
      <c r="I91" s="143"/>
      <c r="J91" s="143"/>
      <c r="K91" s="144"/>
    </row>
    <row r="92" spans="1:11" s="142" customFormat="1" ht="13.2" hidden="1" x14ac:dyDescent="0.3">
      <c r="A92" s="156" t="s">
        <v>335</v>
      </c>
      <c r="B92" s="154" t="s">
        <v>336</v>
      </c>
      <c r="C92" s="155" t="s">
        <v>14</v>
      </c>
      <c r="D92" s="141"/>
      <c r="E92" s="169">
        <v>0</v>
      </c>
      <c r="F92" s="170">
        <f t="shared" si="2"/>
        <v>0</v>
      </c>
      <c r="G92" s="171"/>
      <c r="I92" s="143"/>
      <c r="J92" s="143"/>
      <c r="K92" s="144"/>
    </row>
    <row r="93" spans="1:11" s="142" customFormat="1" ht="13.2" hidden="1" x14ac:dyDescent="0.3">
      <c r="A93" s="156" t="s">
        <v>337</v>
      </c>
      <c r="B93" s="154" t="s">
        <v>338</v>
      </c>
      <c r="C93" s="155" t="s">
        <v>14</v>
      </c>
      <c r="D93" s="141"/>
      <c r="E93" s="169">
        <v>0</v>
      </c>
      <c r="F93" s="170">
        <f t="shared" si="2"/>
        <v>0</v>
      </c>
      <c r="G93" s="171"/>
      <c r="I93" s="143"/>
      <c r="J93" s="143"/>
      <c r="K93" s="144"/>
    </row>
    <row r="94" spans="1:11" s="142" customFormat="1" ht="13.2" hidden="1" x14ac:dyDescent="0.3">
      <c r="A94" s="156" t="s">
        <v>339</v>
      </c>
      <c r="B94" s="154" t="s">
        <v>340</v>
      </c>
      <c r="C94" s="155" t="s">
        <v>14</v>
      </c>
      <c r="D94" s="141"/>
      <c r="E94" s="169">
        <v>0</v>
      </c>
      <c r="F94" s="170">
        <f t="shared" si="2"/>
        <v>0</v>
      </c>
      <c r="G94" s="171"/>
      <c r="I94" s="143"/>
      <c r="J94" s="143"/>
      <c r="K94" s="144"/>
    </row>
    <row r="95" spans="1:11" s="142" customFormat="1" ht="13.2" hidden="1" x14ac:dyDescent="0.3">
      <c r="A95" s="156" t="s">
        <v>341</v>
      </c>
      <c r="B95" s="154" t="s">
        <v>342</v>
      </c>
      <c r="C95" s="155" t="s">
        <v>14</v>
      </c>
      <c r="D95" s="141"/>
      <c r="E95" s="169">
        <v>0</v>
      </c>
      <c r="F95" s="170">
        <f t="shared" si="2"/>
        <v>0</v>
      </c>
      <c r="G95" s="171"/>
      <c r="I95" s="143"/>
      <c r="J95" s="143"/>
      <c r="K95" s="144"/>
    </row>
    <row r="96" spans="1:11" s="142" customFormat="1" ht="13.2" hidden="1" x14ac:dyDescent="0.3">
      <c r="A96" s="156" t="s">
        <v>106</v>
      </c>
      <c r="B96" s="154" t="s">
        <v>107</v>
      </c>
      <c r="C96" s="155" t="s">
        <v>14</v>
      </c>
      <c r="D96" s="141"/>
      <c r="E96" s="169">
        <v>0</v>
      </c>
      <c r="F96" s="170">
        <f t="shared" si="2"/>
        <v>0</v>
      </c>
      <c r="G96" s="171"/>
      <c r="I96" s="143"/>
      <c r="J96" s="143"/>
      <c r="K96" s="144"/>
    </row>
    <row r="97" spans="1:11" s="142" customFormat="1" ht="13.2" hidden="1" x14ac:dyDescent="0.3">
      <c r="A97" s="156" t="s">
        <v>343</v>
      </c>
      <c r="B97" s="154" t="s">
        <v>344</v>
      </c>
      <c r="C97" s="155" t="s">
        <v>14</v>
      </c>
      <c r="D97" s="141"/>
      <c r="E97" s="169">
        <v>0</v>
      </c>
      <c r="F97" s="170">
        <f t="shared" si="2"/>
        <v>0</v>
      </c>
      <c r="G97" s="171"/>
      <c r="I97" s="143"/>
      <c r="J97" s="143"/>
      <c r="K97" s="144"/>
    </row>
    <row r="98" spans="1:11" s="142" customFormat="1" ht="13.2" x14ac:dyDescent="0.3">
      <c r="A98" s="156" t="s">
        <v>345</v>
      </c>
      <c r="B98" s="154" t="s">
        <v>346</v>
      </c>
      <c r="C98" s="155" t="s">
        <v>14</v>
      </c>
      <c r="D98" s="141"/>
      <c r="E98" s="169">
        <v>77</v>
      </c>
      <c r="F98" s="170">
        <f t="shared" si="2"/>
        <v>0</v>
      </c>
      <c r="G98" s="171"/>
      <c r="I98" s="143"/>
      <c r="J98" s="143"/>
      <c r="K98" s="144"/>
    </row>
    <row r="99" spans="1:11" s="142" customFormat="1" ht="13.2" hidden="1" x14ac:dyDescent="0.3">
      <c r="A99" s="156" t="s">
        <v>347</v>
      </c>
      <c r="B99" s="154" t="s">
        <v>348</v>
      </c>
      <c r="C99" s="155" t="s">
        <v>14</v>
      </c>
      <c r="D99" s="141"/>
      <c r="E99" s="169">
        <v>0</v>
      </c>
      <c r="F99" s="170">
        <f t="shared" si="2"/>
        <v>0</v>
      </c>
      <c r="G99" s="171"/>
      <c r="I99" s="143"/>
      <c r="J99" s="143"/>
      <c r="K99" s="144"/>
    </row>
    <row r="100" spans="1:11" ht="13.2" x14ac:dyDescent="0.3">
      <c r="A100" s="157" t="s">
        <v>113</v>
      </c>
      <c r="B100" s="157"/>
      <c r="C100" s="158"/>
      <c r="D100" s="173"/>
      <c r="E100" s="169">
        <v>0</v>
      </c>
      <c r="F100" s="20">
        <f>SUM(F80:F99)</f>
        <v>0</v>
      </c>
      <c r="G100" s="165"/>
      <c r="I100" s="143"/>
      <c r="K100" s="144"/>
    </row>
    <row r="101" spans="1:11" ht="13.2" x14ac:dyDescent="0.3">
      <c r="A101" s="147" t="s">
        <v>11</v>
      </c>
      <c r="B101" s="148"/>
      <c r="C101" s="149"/>
      <c r="D101" s="172"/>
      <c r="E101" s="169">
        <v>0</v>
      </c>
      <c r="F101" s="172"/>
      <c r="G101" s="165"/>
      <c r="I101" s="143"/>
      <c r="K101" s="144"/>
    </row>
    <row r="102" spans="1:11" s="142" customFormat="1" ht="13.2" hidden="1" x14ac:dyDescent="0.3">
      <c r="A102" s="156" t="s">
        <v>349</v>
      </c>
      <c r="B102" s="154" t="s">
        <v>350</v>
      </c>
      <c r="C102" s="155" t="s">
        <v>8</v>
      </c>
      <c r="D102" s="141"/>
      <c r="E102" s="169">
        <v>0</v>
      </c>
      <c r="F102" s="170">
        <f t="shared" ref="F102:F165" si="3">D102*E102</f>
        <v>0</v>
      </c>
      <c r="G102" s="171"/>
      <c r="I102" s="143"/>
      <c r="J102" s="143"/>
      <c r="K102" s="144"/>
    </row>
    <row r="103" spans="1:11" s="142" customFormat="1" ht="13.2" hidden="1" x14ac:dyDescent="0.3">
      <c r="A103" s="156" t="s">
        <v>351</v>
      </c>
      <c r="B103" s="154" t="s">
        <v>352</v>
      </c>
      <c r="C103" s="155" t="s">
        <v>8</v>
      </c>
      <c r="D103" s="141"/>
      <c r="E103" s="169">
        <v>0</v>
      </c>
      <c r="F103" s="170">
        <f t="shared" si="3"/>
        <v>0</v>
      </c>
      <c r="G103" s="171"/>
      <c r="I103" s="143"/>
      <c r="J103" s="143"/>
      <c r="K103" s="144"/>
    </row>
    <row r="104" spans="1:11" s="142" customFormat="1" ht="13.2" hidden="1" x14ac:dyDescent="0.3">
      <c r="A104" s="156" t="s">
        <v>353</v>
      </c>
      <c r="B104" s="154" t="s">
        <v>354</v>
      </c>
      <c r="C104" s="155" t="s">
        <v>8</v>
      </c>
      <c r="D104" s="141"/>
      <c r="E104" s="169">
        <v>0</v>
      </c>
      <c r="F104" s="170">
        <f t="shared" si="3"/>
        <v>0</v>
      </c>
      <c r="G104" s="171"/>
      <c r="I104" s="143"/>
      <c r="J104" s="143"/>
      <c r="K104" s="144"/>
    </row>
    <row r="105" spans="1:11" s="142" customFormat="1" ht="13.2" hidden="1" x14ac:dyDescent="0.3">
      <c r="A105" s="156" t="s">
        <v>355</v>
      </c>
      <c r="B105" s="154" t="s">
        <v>356</v>
      </c>
      <c r="C105" s="155" t="s">
        <v>8</v>
      </c>
      <c r="D105" s="141"/>
      <c r="E105" s="169">
        <v>0</v>
      </c>
      <c r="F105" s="170">
        <f t="shared" si="3"/>
        <v>0</v>
      </c>
      <c r="G105" s="171"/>
      <c r="I105" s="143"/>
      <c r="J105" s="143"/>
      <c r="K105" s="144"/>
    </row>
    <row r="106" spans="1:11" s="142" customFormat="1" ht="13.2" hidden="1" x14ac:dyDescent="0.3">
      <c r="A106" s="156" t="s">
        <v>208</v>
      </c>
      <c r="B106" s="154" t="s">
        <v>209</v>
      </c>
      <c r="C106" s="155" t="s">
        <v>8</v>
      </c>
      <c r="D106" s="141"/>
      <c r="E106" s="169">
        <v>0</v>
      </c>
      <c r="F106" s="170">
        <f t="shared" si="3"/>
        <v>0</v>
      </c>
      <c r="G106" s="171"/>
      <c r="I106" s="143"/>
      <c r="J106" s="143"/>
      <c r="K106" s="144"/>
    </row>
    <row r="107" spans="1:11" s="142" customFormat="1" ht="13.2" hidden="1" x14ac:dyDescent="0.3">
      <c r="A107" s="156" t="s">
        <v>357</v>
      </c>
      <c r="B107" s="154" t="s">
        <v>358</v>
      </c>
      <c r="C107" s="155" t="s">
        <v>8</v>
      </c>
      <c r="D107" s="141"/>
      <c r="E107" s="169">
        <v>0</v>
      </c>
      <c r="F107" s="170">
        <f t="shared" si="3"/>
        <v>0</v>
      </c>
      <c r="G107" s="171"/>
      <c r="I107" s="143"/>
      <c r="J107" s="143"/>
      <c r="K107" s="144"/>
    </row>
    <row r="108" spans="1:11" s="142" customFormat="1" ht="13.2" hidden="1" x14ac:dyDescent="0.3">
      <c r="A108" s="156" t="s">
        <v>359</v>
      </c>
      <c r="B108" s="154" t="s">
        <v>360</v>
      </c>
      <c r="C108" s="155" t="s">
        <v>8</v>
      </c>
      <c r="D108" s="141"/>
      <c r="E108" s="169">
        <v>0</v>
      </c>
      <c r="F108" s="170">
        <f t="shared" si="3"/>
        <v>0</v>
      </c>
      <c r="G108" s="171"/>
      <c r="I108" s="143"/>
      <c r="J108" s="143"/>
      <c r="K108" s="144"/>
    </row>
    <row r="109" spans="1:11" s="142" customFormat="1" ht="13.2" hidden="1" x14ac:dyDescent="0.3">
      <c r="A109" s="156" t="s">
        <v>361</v>
      </c>
      <c r="B109" s="154" t="s">
        <v>362</v>
      </c>
      <c r="C109" s="155" t="s">
        <v>8</v>
      </c>
      <c r="D109" s="141"/>
      <c r="E109" s="169">
        <v>0</v>
      </c>
      <c r="F109" s="170">
        <f t="shared" si="3"/>
        <v>0</v>
      </c>
      <c r="G109" s="171"/>
      <c r="I109" s="143"/>
      <c r="J109" s="143"/>
      <c r="K109" s="144"/>
    </row>
    <row r="110" spans="1:11" s="142" customFormat="1" ht="13.2" hidden="1" x14ac:dyDescent="0.3">
      <c r="A110" s="156" t="s">
        <v>363</v>
      </c>
      <c r="B110" s="154" t="s">
        <v>364</v>
      </c>
      <c r="C110" s="155" t="s">
        <v>8</v>
      </c>
      <c r="D110" s="141"/>
      <c r="E110" s="169">
        <v>0</v>
      </c>
      <c r="F110" s="170">
        <f t="shared" si="3"/>
        <v>0</v>
      </c>
      <c r="G110" s="171"/>
      <c r="I110" s="143"/>
      <c r="J110" s="143"/>
      <c r="K110" s="144"/>
    </row>
    <row r="111" spans="1:11" s="142" customFormat="1" ht="13.2" hidden="1" x14ac:dyDescent="0.3">
      <c r="A111" s="150" t="s">
        <v>365</v>
      </c>
      <c r="B111" s="151" t="s">
        <v>366</v>
      </c>
      <c r="C111" s="155" t="s">
        <v>8</v>
      </c>
      <c r="D111" s="141"/>
      <c r="E111" s="169">
        <v>0</v>
      </c>
      <c r="F111" s="170">
        <f t="shared" si="3"/>
        <v>0</v>
      </c>
      <c r="G111" s="171"/>
      <c r="I111" s="143"/>
      <c r="J111" s="143"/>
      <c r="K111" s="144"/>
    </row>
    <row r="112" spans="1:11" s="142" customFormat="1" ht="13.2" hidden="1" x14ac:dyDescent="0.3">
      <c r="A112" s="150" t="s">
        <v>367</v>
      </c>
      <c r="B112" s="151" t="s">
        <v>368</v>
      </c>
      <c r="C112" s="155" t="s">
        <v>8</v>
      </c>
      <c r="D112" s="141"/>
      <c r="E112" s="169">
        <v>0</v>
      </c>
      <c r="F112" s="170">
        <f t="shared" si="3"/>
        <v>0</v>
      </c>
      <c r="G112" s="171"/>
      <c r="I112" s="143"/>
      <c r="J112" s="143"/>
      <c r="K112" s="144"/>
    </row>
    <row r="113" spans="1:11" s="142" customFormat="1" ht="13.2" hidden="1" x14ac:dyDescent="0.3">
      <c r="A113" s="150" t="s">
        <v>369</v>
      </c>
      <c r="B113" s="151" t="s">
        <v>370</v>
      </c>
      <c r="C113" s="155" t="s">
        <v>8</v>
      </c>
      <c r="D113" s="141"/>
      <c r="E113" s="169">
        <v>0</v>
      </c>
      <c r="F113" s="170">
        <f t="shared" si="3"/>
        <v>0</v>
      </c>
      <c r="G113" s="171"/>
      <c r="I113" s="143"/>
      <c r="J113" s="143"/>
      <c r="K113" s="144"/>
    </row>
    <row r="114" spans="1:11" s="142" customFormat="1" ht="13.2" hidden="1" x14ac:dyDescent="0.3">
      <c r="A114" s="156" t="s">
        <v>371</v>
      </c>
      <c r="B114" s="154" t="s">
        <v>372</v>
      </c>
      <c r="C114" s="155" t="s">
        <v>8</v>
      </c>
      <c r="D114" s="141"/>
      <c r="E114" s="169">
        <v>0</v>
      </c>
      <c r="F114" s="170">
        <f t="shared" si="3"/>
        <v>0</v>
      </c>
      <c r="G114" s="171"/>
      <c r="I114" s="143"/>
      <c r="J114" s="143"/>
      <c r="K114" s="144"/>
    </row>
    <row r="115" spans="1:11" s="142" customFormat="1" ht="13.2" hidden="1" x14ac:dyDescent="0.3">
      <c r="A115" s="156" t="s">
        <v>373</v>
      </c>
      <c r="B115" s="151" t="s">
        <v>374</v>
      </c>
      <c r="C115" s="155" t="s">
        <v>8</v>
      </c>
      <c r="D115" s="141"/>
      <c r="E115" s="169">
        <v>0</v>
      </c>
      <c r="F115" s="170">
        <f t="shared" si="3"/>
        <v>0</v>
      </c>
      <c r="G115" s="171"/>
      <c r="I115" s="143"/>
      <c r="J115" s="143"/>
      <c r="K115" s="144"/>
    </row>
    <row r="116" spans="1:11" s="142" customFormat="1" ht="13.2" hidden="1" x14ac:dyDescent="0.3">
      <c r="A116" s="156" t="s">
        <v>375</v>
      </c>
      <c r="B116" s="151" t="s">
        <v>376</v>
      </c>
      <c r="C116" s="155" t="s">
        <v>8</v>
      </c>
      <c r="D116" s="141"/>
      <c r="E116" s="169">
        <v>0</v>
      </c>
      <c r="F116" s="170">
        <f t="shared" si="3"/>
        <v>0</v>
      </c>
      <c r="G116" s="171"/>
      <c r="I116" s="143"/>
      <c r="J116" s="143"/>
      <c r="K116" s="144"/>
    </row>
    <row r="117" spans="1:11" s="142" customFormat="1" ht="13.2" hidden="1" x14ac:dyDescent="0.3">
      <c r="A117" s="156" t="s">
        <v>377</v>
      </c>
      <c r="B117" s="151" t="s">
        <v>378</v>
      </c>
      <c r="C117" s="155" t="s">
        <v>8</v>
      </c>
      <c r="D117" s="141"/>
      <c r="E117" s="169">
        <v>0</v>
      </c>
      <c r="F117" s="170">
        <f t="shared" si="3"/>
        <v>0</v>
      </c>
      <c r="G117" s="171"/>
      <c r="I117" s="143"/>
      <c r="J117" s="143"/>
      <c r="K117" s="144"/>
    </row>
    <row r="118" spans="1:11" s="142" customFormat="1" ht="13.2" hidden="1" x14ac:dyDescent="0.3">
      <c r="A118" s="159" t="s">
        <v>379</v>
      </c>
      <c r="B118" s="160" t="s">
        <v>380</v>
      </c>
      <c r="C118" s="155" t="s">
        <v>8</v>
      </c>
      <c r="D118" s="141"/>
      <c r="E118" s="169">
        <v>0</v>
      </c>
      <c r="F118" s="170">
        <f t="shared" si="3"/>
        <v>0</v>
      </c>
      <c r="G118" s="171"/>
      <c r="I118" s="143"/>
      <c r="K118" s="144"/>
    </row>
    <row r="119" spans="1:11" s="142" customFormat="1" ht="13.2" hidden="1" x14ac:dyDescent="0.3">
      <c r="A119" s="159" t="s">
        <v>381</v>
      </c>
      <c r="B119" s="160" t="s">
        <v>382</v>
      </c>
      <c r="C119" s="155" t="s">
        <v>8</v>
      </c>
      <c r="D119" s="141"/>
      <c r="E119" s="169">
        <v>0</v>
      </c>
      <c r="F119" s="170">
        <f t="shared" si="3"/>
        <v>0</v>
      </c>
      <c r="G119" s="171"/>
      <c r="I119" s="143"/>
      <c r="K119" s="144"/>
    </row>
    <row r="120" spans="1:11" s="142" customFormat="1" ht="13.2" hidden="1" x14ac:dyDescent="0.3">
      <c r="A120" s="156" t="s">
        <v>210</v>
      </c>
      <c r="B120" s="154" t="s">
        <v>211</v>
      </c>
      <c r="C120" s="155" t="s">
        <v>14</v>
      </c>
      <c r="D120" s="141"/>
      <c r="E120" s="169">
        <v>0</v>
      </c>
      <c r="F120" s="170">
        <f t="shared" si="3"/>
        <v>0</v>
      </c>
      <c r="G120" s="171"/>
      <c r="I120" s="143"/>
      <c r="K120" s="144"/>
    </row>
    <row r="121" spans="1:11" s="142" customFormat="1" ht="13.2" hidden="1" x14ac:dyDescent="0.3">
      <c r="A121" s="156" t="s">
        <v>383</v>
      </c>
      <c r="B121" s="154" t="s">
        <v>384</v>
      </c>
      <c r="C121" s="155" t="s">
        <v>14</v>
      </c>
      <c r="D121" s="141"/>
      <c r="E121" s="169">
        <v>0</v>
      </c>
      <c r="F121" s="170">
        <f t="shared" si="3"/>
        <v>0</v>
      </c>
      <c r="G121" s="171"/>
      <c r="I121" s="143"/>
      <c r="K121" s="144"/>
    </row>
    <row r="122" spans="1:11" s="142" customFormat="1" ht="13.2" hidden="1" x14ac:dyDescent="0.3">
      <c r="A122" s="161" t="s">
        <v>385</v>
      </c>
      <c r="B122" s="35" t="s">
        <v>386</v>
      </c>
      <c r="C122" s="162" t="s">
        <v>14</v>
      </c>
      <c r="D122" s="141"/>
      <c r="E122" s="169">
        <v>0</v>
      </c>
      <c r="F122" s="170">
        <f t="shared" si="3"/>
        <v>0</v>
      </c>
      <c r="G122" s="171"/>
      <c r="I122" s="143"/>
      <c r="K122" s="144"/>
    </row>
    <row r="123" spans="1:11" s="142" customFormat="1" ht="13.2" hidden="1" x14ac:dyDescent="0.3">
      <c r="A123" s="156" t="s">
        <v>387</v>
      </c>
      <c r="B123" s="154" t="s">
        <v>388</v>
      </c>
      <c r="C123" s="155" t="s">
        <v>14</v>
      </c>
      <c r="D123" s="141"/>
      <c r="E123" s="169">
        <v>0</v>
      </c>
      <c r="F123" s="170">
        <f t="shared" si="3"/>
        <v>0</v>
      </c>
      <c r="G123" s="171"/>
      <c r="I123" s="143"/>
      <c r="K123" s="144"/>
    </row>
    <row r="124" spans="1:11" s="142" customFormat="1" ht="13.2" hidden="1" x14ac:dyDescent="0.3">
      <c r="A124" s="156" t="s">
        <v>212</v>
      </c>
      <c r="B124" s="154" t="s">
        <v>213</v>
      </c>
      <c r="C124" s="155" t="s">
        <v>14</v>
      </c>
      <c r="D124" s="141"/>
      <c r="E124" s="169">
        <v>0</v>
      </c>
      <c r="F124" s="170">
        <f t="shared" si="3"/>
        <v>0</v>
      </c>
      <c r="G124" s="171"/>
      <c r="I124" s="143"/>
      <c r="K124" s="144"/>
    </row>
    <row r="125" spans="1:11" s="142" customFormat="1" ht="13.2" hidden="1" x14ac:dyDescent="0.3">
      <c r="A125" s="156" t="s">
        <v>389</v>
      </c>
      <c r="B125" s="151" t="s">
        <v>390</v>
      </c>
      <c r="C125" s="155" t="s">
        <v>14</v>
      </c>
      <c r="D125" s="141"/>
      <c r="E125" s="169">
        <v>0</v>
      </c>
      <c r="F125" s="170">
        <f t="shared" si="3"/>
        <v>0</v>
      </c>
      <c r="G125" s="171"/>
      <c r="I125" s="143"/>
      <c r="K125" s="144"/>
    </row>
    <row r="126" spans="1:11" s="142" customFormat="1" ht="13.2" hidden="1" x14ac:dyDescent="0.3">
      <c r="A126" s="156" t="s">
        <v>214</v>
      </c>
      <c r="B126" s="151" t="s">
        <v>215</v>
      </c>
      <c r="C126" s="155" t="s">
        <v>14</v>
      </c>
      <c r="D126" s="141"/>
      <c r="E126" s="169">
        <v>0</v>
      </c>
      <c r="F126" s="170">
        <f t="shared" si="3"/>
        <v>0</v>
      </c>
      <c r="G126" s="171"/>
      <c r="I126" s="143"/>
      <c r="K126" s="144"/>
    </row>
    <row r="127" spans="1:11" s="142" customFormat="1" ht="13.2" hidden="1" x14ac:dyDescent="0.3">
      <c r="A127" s="156" t="s">
        <v>391</v>
      </c>
      <c r="B127" s="151" t="s">
        <v>392</v>
      </c>
      <c r="C127" s="155" t="s">
        <v>14</v>
      </c>
      <c r="D127" s="141"/>
      <c r="E127" s="169">
        <v>0</v>
      </c>
      <c r="F127" s="170">
        <f t="shared" si="3"/>
        <v>0</v>
      </c>
      <c r="G127" s="171"/>
      <c r="I127" s="143"/>
      <c r="K127" s="144"/>
    </row>
    <row r="128" spans="1:11" s="142" customFormat="1" ht="13.2" hidden="1" x14ac:dyDescent="0.3">
      <c r="A128" s="156" t="s">
        <v>393</v>
      </c>
      <c r="B128" s="151" t="s">
        <v>394</v>
      </c>
      <c r="C128" s="155" t="s">
        <v>14</v>
      </c>
      <c r="D128" s="141"/>
      <c r="E128" s="169">
        <v>0</v>
      </c>
      <c r="F128" s="170">
        <f t="shared" si="3"/>
        <v>0</v>
      </c>
      <c r="G128" s="171"/>
      <c r="I128" s="143"/>
      <c r="K128" s="144"/>
    </row>
    <row r="129" spans="1:11" s="142" customFormat="1" ht="13.2" hidden="1" x14ac:dyDescent="0.3">
      <c r="A129" s="156" t="s">
        <v>395</v>
      </c>
      <c r="B129" s="151" t="s">
        <v>396</v>
      </c>
      <c r="C129" s="155" t="s">
        <v>14</v>
      </c>
      <c r="D129" s="141"/>
      <c r="E129" s="169">
        <v>0</v>
      </c>
      <c r="F129" s="170">
        <f t="shared" si="3"/>
        <v>0</v>
      </c>
      <c r="G129" s="171"/>
      <c r="I129" s="143"/>
      <c r="K129" s="144"/>
    </row>
    <row r="130" spans="1:11" s="142" customFormat="1" ht="13.2" hidden="1" x14ac:dyDescent="0.3">
      <c r="A130" s="156" t="s">
        <v>397</v>
      </c>
      <c r="B130" s="154" t="s">
        <v>398</v>
      </c>
      <c r="C130" s="155" t="s">
        <v>14</v>
      </c>
      <c r="D130" s="141"/>
      <c r="E130" s="169">
        <v>0</v>
      </c>
      <c r="F130" s="170">
        <f t="shared" si="3"/>
        <v>0</v>
      </c>
      <c r="G130" s="171"/>
      <c r="I130" s="143"/>
      <c r="K130" s="144"/>
    </row>
    <row r="131" spans="1:11" s="142" customFormat="1" ht="13.2" hidden="1" x14ac:dyDescent="0.3">
      <c r="A131" s="156" t="s">
        <v>399</v>
      </c>
      <c r="B131" s="154" t="s">
        <v>400</v>
      </c>
      <c r="C131" s="155" t="s">
        <v>14</v>
      </c>
      <c r="D131" s="141"/>
      <c r="E131" s="169">
        <v>0</v>
      </c>
      <c r="F131" s="170">
        <f t="shared" si="3"/>
        <v>0</v>
      </c>
      <c r="G131" s="171"/>
      <c r="I131" s="143"/>
      <c r="K131" s="144"/>
    </row>
    <row r="132" spans="1:11" s="142" customFormat="1" ht="13.2" hidden="1" x14ac:dyDescent="0.3">
      <c r="A132" s="156" t="s">
        <v>401</v>
      </c>
      <c r="B132" s="154" t="s">
        <v>402</v>
      </c>
      <c r="C132" s="155" t="s">
        <v>14</v>
      </c>
      <c r="D132" s="141"/>
      <c r="E132" s="169">
        <v>0</v>
      </c>
      <c r="F132" s="170">
        <f t="shared" si="3"/>
        <v>0</v>
      </c>
      <c r="G132" s="171"/>
      <c r="I132" s="143"/>
      <c r="K132" s="144"/>
    </row>
    <row r="133" spans="1:11" s="142" customFormat="1" ht="13.2" hidden="1" x14ac:dyDescent="0.3">
      <c r="A133" s="156" t="s">
        <v>403</v>
      </c>
      <c r="B133" s="151" t="s">
        <v>404</v>
      </c>
      <c r="C133" s="155" t="s">
        <v>14</v>
      </c>
      <c r="D133" s="141"/>
      <c r="E133" s="169">
        <v>0</v>
      </c>
      <c r="F133" s="170">
        <f t="shared" si="3"/>
        <v>0</v>
      </c>
      <c r="G133" s="171"/>
      <c r="I133" s="143"/>
      <c r="K133" s="144"/>
    </row>
    <row r="134" spans="1:11" s="142" customFormat="1" ht="13.2" hidden="1" x14ac:dyDescent="0.3">
      <c r="A134" s="156" t="s">
        <v>405</v>
      </c>
      <c r="B134" s="151" t="s">
        <v>406</v>
      </c>
      <c r="C134" s="155" t="s">
        <v>14</v>
      </c>
      <c r="D134" s="141"/>
      <c r="E134" s="169">
        <v>0</v>
      </c>
      <c r="F134" s="170">
        <f t="shared" si="3"/>
        <v>0</v>
      </c>
      <c r="G134" s="171"/>
      <c r="I134" s="143"/>
      <c r="K134" s="144"/>
    </row>
    <row r="135" spans="1:11" s="142" customFormat="1" ht="13.2" hidden="1" x14ac:dyDescent="0.3">
      <c r="A135" s="156" t="s">
        <v>407</v>
      </c>
      <c r="B135" s="151" t="s">
        <v>408</v>
      </c>
      <c r="C135" s="155" t="s">
        <v>14</v>
      </c>
      <c r="D135" s="141"/>
      <c r="E135" s="169">
        <v>0</v>
      </c>
      <c r="F135" s="170">
        <f t="shared" si="3"/>
        <v>0</v>
      </c>
      <c r="G135" s="171"/>
      <c r="I135" s="143"/>
      <c r="K135" s="144"/>
    </row>
    <row r="136" spans="1:11" s="142" customFormat="1" ht="13.2" hidden="1" x14ac:dyDescent="0.3">
      <c r="A136" s="156" t="s">
        <v>409</v>
      </c>
      <c r="B136" s="151" t="s">
        <v>410</v>
      </c>
      <c r="C136" s="155" t="s">
        <v>14</v>
      </c>
      <c r="D136" s="141"/>
      <c r="E136" s="169">
        <v>0</v>
      </c>
      <c r="F136" s="170">
        <f t="shared" si="3"/>
        <v>0</v>
      </c>
      <c r="G136" s="171"/>
      <c r="I136" s="143"/>
      <c r="K136" s="144"/>
    </row>
    <row r="137" spans="1:11" s="142" customFormat="1" ht="13.2" hidden="1" x14ac:dyDescent="0.3">
      <c r="A137" s="156" t="s">
        <v>411</v>
      </c>
      <c r="B137" s="151" t="s">
        <v>412</v>
      </c>
      <c r="C137" s="155" t="s">
        <v>14</v>
      </c>
      <c r="D137" s="141"/>
      <c r="E137" s="169">
        <v>0</v>
      </c>
      <c r="F137" s="170">
        <f t="shared" si="3"/>
        <v>0</v>
      </c>
      <c r="G137" s="171"/>
      <c r="I137" s="143"/>
      <c r="K137" s="144"/>
    </row>
    <row r="138" spans="1:11" s="142" customFormat="1" ht="13.2" hidden="1" x14ac:dyDescent="0.3">
      <c r="A138" s="156" t="s">
        <v>413</v>
      </c>
      <c r="B138" s="151" t="s">
        <v>414</v>
      </c>
      <c r="C138" s="155" t="s">
        <v>8</v>
      </c>
      <c r="D138" s="141"/>
      <c r="E138" s="169">
        <v>0</v>
      </c>
      <c r="F138" s="170">
        <f t="shared" si="3"/>
        <v>0</v>
      </c>
      <c r="G138" s="171"/>
      <c r="I138" s="143"/>
      <c r="K138" s="144"/>
    </row>
    <row r="139" spans="1:11" s="142" customFormat="1" ht="13.2" hidden="1" x14ac:dyDescent="0.3">
      <c r="A139" s="156" t="s">
        <v>415</v>
      </c>
      <c r="B139" s="154" t="s">
        <v>416</v>
      </c>
      <c r="C139" s="155" t="s">
        <v>8</v>
      </c>
      <c r="D139" s="141"/>
      <c r="E139" s="169">
        <v>0</v>
      </c>
      <c r="F139" s="170">
        <f t="shared" si="3"/>
        <v>0</v>
      </c>
      <c r="G139" s="171"/>
      <c r="I139" s="143"/>
      <c r="K139" s="144"/>
    </row>
    <row r="140" spans="1:11" s="142" customFormat="1" ht="13.2" hidden="1" x14ac:dyDescent="0.3">
      <c r="A140" s="156" t="s">
        <v>417</v>
      </c>
      <c r="B140" s="154" t="s">
        <v>418</v>
      </c>
      <c r="C140" s="155" t="s">
        <v>14</v>
      </c>
      <c r="D140" s="141"/>
      <c r="E140" s="169">
        <v>0</v>
      </c>
      <c r="F140" s="170">
        <f t="shared" si="3"/>
        <v>0</v>
      </c>
      <c r="G140" s="171"/>
      <c r="I140" s="143"/>
      <c r="K140" s="144"/>
    </row>
    <row r="141" spans="1:11" s="142" customFormat="1" ht="13.2" hidden="1" x14ac:dyDescent="0.3">
      <c r="A141" s="156" t="s">
        <v>419</v>
      </c>
      <c r="B141" s="154" t="s">
        <v>420</v>
      </c>
      <c r="C141" s="155" t="s">
        <v>14</v>
      </c>
      <c r="D141" s="141"/>
      <c r="E141" s="169">
        <v>0</v>
      </c>
      <c r="F141" s="170">
        <f t="shared" si="3"/>
        <v>0</v>
      </c>
      <c r="G141" s="171"/>
      <c r="I141" s="143"/>
      <c r="K141" s="144"/>
    </row>
    <row r="142" spans="1:11" s="142" customFormat="1" ht="13.2" hidden="1" x14ac:dyDescent="0.3">
      <c r="A142" s="156" t="s">
        <v>421</v>
      </c>
      <c r="B142" s="154" t="s">
        <v>422</v>
      </c>
      <c r="C142" s="155" t="s">
        <v>14</v>
      </c>
      <c r="D142" s="141"/>
      <c r="E142" s="169">
        <v>0</v>
      </c>
      <c r="F142" s="170">
        <f t="shared" si="3"/>
        <v>0</v>
      </c>
      <c r="G142" s="171"/>
      <c r="I142" s="143"/>
      <c r="K142" s="144"/>
    </row>
    <row r="143" spans="1:11" s="142" customFormat="1" ht="13.2" hidden="1" x14ac:dyDescent="0.3">
      <c r="A143" s="156" t="s">
        <v>423</v>
      </c>
      <c r="B143" s="154" t="s">
        <v>424</v>
      </c>
      <c r="C143" s="155" t="s">
        <v>14</v>
      </c>
      <c r="D143" s="141"/>
      <c r="E143" s="169">
        <v>0</v>
      </c>
      <c r="F143" s="170">
        <f t="shared" si="3"/>
        <v>0</v>
      </c>
      <c r="G143" s="171"/>
      <c r="I143" s="143"/>
      <c r="K143" s="144"/>
    </row>
    <row r="144" spans="1:11" s="142" customFormat="1" ht="13.2" hidden="1" x14ac:dyDescent="0.3">
      <c r="A144" s="156" t="s">
        <v>425</v>
      </c>
      <c r="B144" s="154" t="s">
        <v>426</v>
      </c>
      <c r="C144" s="155" t="s">
        <v>14</v>
      </c>
      <c r="D144" s="141"/>
      <c r="E144" s="169">
        <v>0</v>
      </c>
      <c r="F144" s="170">
        <f t="shared" si="3"/>
        <v>0</v>
      </c>
      <c r="G144" s="171"/>
      <c r="I144" s="143"/>
      <c r="K144" s="144"/>
    </row>
    <row r="145" spans="1:11" s="142" customFormat="1" ht="13.2" hidden="1" x14ac:dyDescent="0.3">
      <c r="A145" s="156" t="s">
        <v>427</v>
      </c>
      <c r="B145" s="154" t="s">
        <v>428</v>
      </c>
      <c r="C145" s="155" t="s">
        <v>14</v>
      </c>
      <c r="D145" s="141"/>
      <c r="E145" s="169">
        <v>0</v>
      </c>
      <c r="F145" s="170">
        <f t="shared" si="3"/>
        <v>0</v>
      </c>
      <c r="G145" s="171"/>
      <c r="I145" s="143"/>
      <c r="K145" s="144"/>
    </row>
    <row r="146" spans="1:11" s="142" customFormat="1" ht="13.2" hidden="1" x14ac:dyDescent="0.3">
      <c r="A146" s="156" t="s">
        <v>429</v>
      </c>
      <c r="B146" s="154" t="s">
        <v>430</v>
      </c>
      <c r="C146" s="155" t="s">
        <v>14</v>
      </c>
      <c r="D146" s="141"/>
      <c r="E146" s="169">
        <v>0</v>
      </c>
      <c r="F146" s="170">
        <f t="shared" si="3"/>
        <v>0</v>
      </c>
      <c r="G146" s="171"/>
      <c r="I146" s="143"/>
      <c r="K146" s="144"/>
    </row>
    <row r="147" spans="1:11" s="142" customFormat="1" ht="13.2" hidden="1" x14ac:dyDescent="0.3">
      <c r="A147" s="156" t="s">
        <v>431</v>
      </c>
      <c r="B147" s="154" t="s">
        <v>432</v>
      </c>
      <c r="C147" s="155" t="s">
        <v>14</v>
      </c>
      <c r="D147" s="141"/>
      <c r="E147" s="169">
        <v>0</v>
      </c>
      <c r="F147" s="170">
        <f t="shared" si="3"/>
        <v>0</v>
      </c>
      <c r="G147" s="171"/>
      <c r="I147" s="143"/>
      <c r="K147" s="144"/>
    </row>
    <row r="148" spans="1:11" s="142" customFormat="1" ht="13.2" hidden="1" x14ac:dyDescent="0.3">
      <c r="A148" s="156" t="s">
        <v>433</v>
      </c>
      <c r="B148" s="154" t="s">
        <v>434</v>
      </c>
      <c r="C148" s="155" t="s">
        <v>14</v>
      </c>
      <c r="D148" s="141"/>
      <c r="E148" s="169">
        <v>0</v>
      </c>
      <c r="F148" s="170">
        <f t="shared" si="3"/>
        <v>0</v>
      </c>
      <c r="G148" s="171"/>
      <c r="I148" s="143"/>
      <c r="K148" s="144"/>
    </row>
    <row r="149" spans="1:11" s="142" customFormat="1" ht="13.2" hidden="1" x14ac:dyDescent="0.3">
      <c r="A149" s="156" t="s">
        <v>435</v>
      </c>
      <c r="B149" s="154" t="s">
        <v>436</v>
      </c>
      <c r="C149" s="155" t="s">
        <v>14</v>
      </c>
      <c r="D149" s="141"/>
      <c r="E149" s="169">
        <v>0</v>
      </c>
      <c r="F149" s="170">
        <f t="shared" si="3"/>
        <v>0</v>
      </c>
      <c r="G149" s="171"/>
      <c r="I149" s="143"/>
      <c r="K149" s="144"/>
    </row>
    <row r="150" spans="1:11" s="142" customFormat="1" ht="13.2" hidden="1" x14ac:dyDescent="0.3">
      <c r="A150" s="156" t="s">
        <v>437</v>
      </c>
      <c r="B150" s="154" t="s">
        <v>438</v>
      </c>
      <c r="C150" s="155" t="s">
        <v>14</v>
      </c>
      <c r="D150" s="141"/>
      <c r="E150" s="169">
        <v>0</v>
      </c>
      <c r="F150" s="170">
        <f t="shared" si="3"/>
        <v>0</v>
      </c>
      <c r="G150" s="171"/>
      <c r="I150" s="143"/>
      <c r="K150" s="144"/>
    </row>
    <row r="151" spans="1:11" s="142" customFormat="1" ht="13.2" hidden="1" x14ac:dyDescent="0.3">
      <c r="A151" s="156" t="s">
        <v>439</v>
      </c>
      <c r="B151" s="154" t="s">
        <v>440</v>
      </c>
      <c r="C151" s="155" t="s">
        <v>14</v>
      </c>
      <c r="D151" s="141"/>
      <c r="E151" s="169">
        <v>0</v>
      </c>
      <c r="F151" s="170">
        <f t="shared" si="3"/>
        <v>0</v>
      </c>
      <c r="G151" s="171"/>
      <c r="I151" s="143"/>
      <c r="K151" s="144"/>
    </row>
    <row r="152" spans="1:11" s="142" customFormat="1" ht="13.2" hidden="1" x14ac:dyDescent="0.3">
      <c r="A152" s="156" t="s">
        <v>441</v>
      </c>
      <c r="B152" s="154" t="s">
        <v>442</v>
      </c>
      <c r="C152" s="155" t="s">
        <v>14</v>
      </c>
      <c r="D152" s="141"/>
      <c r="E152" s="169">
        <v>0</v>
      </c>
      <c r="F152" s="170">
        <f t="shared" si="3"/>
        <v>0</v>
      </c>
      <c r="G152" s="171"/>
      <c r="I152" s="143"/>
      <c r="K152" s="144"/>
    </row>
    <row r="153" spans="1:11" s="142" customFormat="1" ht="13.2" hidden="1" x14ac:dyDescent="0.3">
      <c r="A153" s="156" t="s">
        <v>443</v>
      </c>
      <c r="B153" s="154" t="s">
        <v>444</v>
      </c>
      <c r="C153" s="155" t="s">
        <v>14</v>
      </c>
      <c r="D153" s="141"/>
      <c r="E153" s="169">
        <v>0</v>
      </c>
      <c r="F153" s="170">
        <f t="shared" si="3"/>
        <v>0</v>
      </c>
      <c r="G153" s="171"/>
      <c r="I153" s="143"/>
      <c r="K153" s="144"/>
    </row>
    <row r="154" spans="1:11" s="142" customFormat="1" ht="13.2" hidden="1" x14ac:dyDescent="0.3">
      <c r="A154" s="156" t="s">
        <v>445</v>
      </c>
      <c r="B154" s="154" t="s">
        <v>446</v>
      </c>
      <c r="C154" s="155" t="s">
        <v>14</v>
      </c>
      <c r="D154" s="141"/>
      <c r="E154" s="169">
        <v>0</v>
      </c>
      <c r="F154" s="170">
        <f t="shared" si="3"/>
        <v>0</v>
      </c>
      <c r="G154" s="171"/>
      <c r="I154" s="143"/>
      <c r="K154" s="144"/>
    </row>
    <row r="155" spans="1:11" s="142" customFormat="1" ht="13.2" hidden="1" x14ac:dyDescent="0.3">
      <c r="A155" s="156" t="s">
        <v>447</v>
      </c>
      <c r="B155" s="154" t="s">
        <v>448</v>
      </c>
      <c r="C155" s="155" t="s">
        <v>14</v>
      </c>
      <c r="D155" s="141"/>
      <c r="E155" s="169">
        <v>0</v>
      </c>
      <c r="F155" s="170">
        <f t="shared" si="3"/>
        <v>0</v>
      </c>
      <c r="G155" s="171"/>
      <c r="I155" s="143"/>
      <c r="K155" s="144"/>
    </row>
    <row r="156" spans="1:11" s="142" customFormat="1" ht="13.2" x14ac:dyDescent="0.3">
      <c r="A156" s="156" t="s">
        <v>118</v>
      </c>
      <c r="B156" s="154" t="s">
        <v>119</v>
      </c>
      <c r="C156" s="155" t="s">
        <v>14</v>
      </c>
      <c r="D156" s="141"/>
      <c r="E156" s="169">
        <v>28</v>
      </c>
      <c r="F156" s="170">
        <f t="shared" si="3"/>
        <v>0</v>
      </c>
      <c r="G156" s="171"/>
      <c r="I156" s="143"/>
      <c r="J156" s="143"/>
      <c r="K156" s="144"/>
    </row>
    <row r="157" spans="1:11" s="142" customFormat="1" ht="13.2" hidden="1" x14ac:dyDescent="0.3">
      <c r="A157" s="156" t="s">
        <v>120</v>
      </c>
      <c r="B157" s="154" t="s">
        <v>121</v>
      </c>
      <c r="C157" s="155" t="s">
        <v>14</v>
      </c>
      <c r="D157" s="141"/>
      <c r="E157" s="169">
        <v>0</v>
      </c>
      <c r="F157" s="170">
        <f t="shared" si="3"/>
        <v>0</v>
      </c>
      <c r="G157" s="171"/>
      <c r="I157" s="143"/>
      <c r="K157" s="144"/>
    </row>
    <row r="158" spans="1:11" s="142" customFormat="1" ht="13.2" x14ac:dyDescent="0.3">
      <c r="A158" s="156" t="s">
        <v>114</v>
      </c>
      <c r="B158" s="154" t="s">
        <v>115</v>
      </c>
      <c r="C158" s="155" t="s">
        <v>14</v>
      </c>
      <c r="D158" s="141"/>
      <c r="E158" s="169">
        <v>17</v>
      </c>
      <c r="F158" s="170">
        <f t="shared" si="3"/>
        <v>0</v>
      </c>
      <c r="G158" s="171"/>
      <c r="I158" s="143"/>
      <c r="J158" s="143"/>
      <c r="K158" s="144"/>
    </row>
    <row r="159" spans="1:11" s="142" customFormat="1" ht="13.2" hidden="1" x14ac:dyDescent="0.3">
      <c r="A159" s="156" t="s">
        <v>116</v>
      </c>
      <c r="B159" s="154" t="s">
        <v>117</v>
      </c>
      <c r="C159" s="155" t="s">
        <v>14</v>
      </c>
      <c r="D159" s="141"/>
      <c r="E159" s="169">
        <v>0</v>
      </c>
      <c r="F159" s="170">
        <f t="shared" si="3"/>
        <v>0</v>
      </c>
      <c r="G159" s="171"/>
      <c r="I159" s="143"/>
      <c r="K159" s="144"/>
    </row>
    <row r="160" spans="1:11" s="142" customFormat="1" ht="13.2" hidden="1" x14ac:dyDescent="0.3">
      <c r="A160" s="156" t="s">
        <v>449</v>
      </c>
      <c r="B160" s="154" t="s">
        <v>450</v>
      </c>
      <c r="C160" s="155" t="s">
        <v>14</v>
      </c>
      <c r="D160" s="141"/>
      <c r="E160" s="169">
        <v>0</v>
      </c>
      <c r="F160" s="170">
        <f t="shared" si="3"/>
        <v>0</v>
      </c>
      <c r="G160" s="171"/>
      <c r="I160" s="143"/>
      <c r="K160" s="144"/>
    </row>
    <row r="161" spans="1:11" s="142" customFormat="1" ht="13.2" hidden="1" x14ac:dyDescent="0.3">
      <c r="A161" s="156" t="s">
        <v>451</v>
      </c>
      <c r="B161" s="154" t="s">
        <v>452</v>
      </c>
      <c r="C161" s="155" t="s">
        <v>14</v>
      </c>
      <c r="D161" s="141"/>
      <c r="E161" s="169">
        <v>0</v>
      </c>
      <c r="F161" s="170">
        <f t="shared" si="3"/>
        <v>0</v>
      </c>
      <c r="G161" s="171"/>
      <c r="I161" s="143"/>
      <c r="K161" s="144"/>
    </row>
    <row r="162" spans="1:11" s="142" customFormat="1" ht="13.2" hidden="1" x14ac:dyDescent="0.3">
      <c r="A162" s="156" t="s">
        <v>453</v>
      </c>
      <c r="B162" s="154" t="s">
        <v>454</v>
      </c>
      <c r="C162" s="155" t="s">
        <v>14</v>
      </c>
      <c r="D162" s="141"/>
      <c r="E162" s="169">
        <v>0</v>
      </c>
      <c r="F162" s="170">
        <f t="shared" si="3"/>
        <v>0</v>
      </c>
      <c r="G162" s="171"/>
      <c r="I162" s="143"/>
      <c r="K162" s="144"/>
    </row>
    <row r="163" spans="1:11" s="142" customFormat="1" ht="13.2" hidden="1" x14ac:dyDescent="0.3">
      <c r="A163" s="156" t="s">
        <v>455</v>
      </c>
      <c r="B163" s="154" t="s">
        <v>456</v>
      </c>
      <c r="C163" s="155" t="s">
        <v>14</v>
      </c>
      <c r="D163" s="141"/>
      <c r="E163" s="169">
        <v>0</v>
      </c>
      <c r="F163" s="170">
        <f t="shared" si="3"/>
        <v>0</v>
      </c>
      <c r="G163" s="171"/>
      <c r="I163" s="143"/>
      <c r="K163" s="144"/>
    </row>
    <row r="164" spans="1:11" s="142" customFormat="1" ht="13.2" hidden="1" x14ac:dyDescent="0.3">
      <c r="A164" s="161" t="s">
        <v>457</v>
      </c>
      <c r="B164" s="35" t="s">
        <v>458</v>
      </c>
      <c r="C164" s="56" t="s">
        <v>14</v>
      </c>
      <c r="D164" s="141"/>
      <c r="E164" s="169">
        <v>0</v>
      </c>
      <c r="F164" s="170">
        <f t="shared" si="3"/>
        <v>0</v>
      </c>
      <c r="G164" s="171"/>
      <c r="I164" s="143"/>
      <c r="K164" s="144"/>
    </row>
    <row r="165" spans="1:11" s="142" customFormat="1" ht="13.2" hidden="1" x14ac:dyDescent="0.3">
      <c r="A165" s="161" t="s">
        <v>459</v>
      </c>
      <c r="B165" s="35" t="s">
        <v>460</v>
      </c>
      <c r="C165" s="56" t="s">
        <v>14</v>
      </c>
      <c r="D165" s="141"/>
      <c r="E165" s="169">
        <v>0</v>
      </c>
      <c r="F165" s="170">
        <f t="shared" si="3"/>
        <v>0</v>
      </c>
      <c r="G165" s="171"/>
      <c r="I165" s="143"/>
      <c r="K165" s="144"/>
    </row>
    <row r="166" spans="1:11" s="142" customFormat="1" ht="13.2" hidden="1" x14ac:dyDescent="0.3">
      <c r="A166" s="161" t="s">
        <v>461</v>
      </c>
      <c r="B166" s="35" t="s">
        <v>462</v>
      </c>
      <c r="C166" s="56" t="s">
        <v>14</v>
      </c>
      <c r="D166" s="141"/>
      <c r="E166" s="169">
        <v>0</v>
      </c>
      <c r="F166" s="170">
        <f t="shared" ref="F166:F168" si="4">D166*E166</f>
        <v>0</v>
      </c>
      <c r="G166" s="171"/>
      <c r="I166" s="143"/>
      <c r="K166" s="144"/>
    </row>
    <row r="167" spans="1:11" s="142" customFormat="1" ht="13.2" hidden="1" x14ac:dyDescent="0.3">
      <c r="A167" s="161" t="s">
        <v>463</v>
      </c>
      <c r="B167" s="35" t="s">
        <v>464</v>
      </c>
      <c r="C167" s="56" t="s">
        <v>14</v>
      </c>
      <c r="D167" s="141"/>
      <c r="E167" s="169">
        <v>0</v>
      </c>
      <c r="F167" s="170">
        <f t="shared" si="4"/>
        <v>0</v>
      </c>
      <c r="G167" s="171"/>
      <c r="I167" s="143"/>
      <c r="K167" s="144"/>
    </row>
    <row r="168" spans="1:11" s="142" customFormat="1" ht="13.2" hidden="1" x14ac:dyDescent="0.3">
      <c r="A168" s="161" t="s">
        <v>465</v>
      </c>
      <c r="B168" s="35" t="s">
        <v>466</v>
      </c>
      <c r="C168" s="56" t="s">
        <v>8</v>
      </c>
      <c r="D168" s="141"/>
      <c r="E168" s="169">
        <v>0</v>
      </c>
      <c r="F168" s="170">
        <f t="shared" si="4"/>
        <v>0</v>
      </c>
      <c r="G168" s="171"/>
      <c r="I168" s="143"/>
      <c r="K168" s="144"/>
    </row>
    <row r="169" spans="1:11" ht="13.2" x14ac:dyDescent="0.3">
      <c r="A169" s="157" t="s">
        <v>12</v>
      </c>
      <c r="B169" s="157"/>
      <c r="C169" s="158"/>
      <c r="D169" s="173"/>
      <c r="E169" s="169">
        <v>0</v>
      </c>
      <c r="F169" s="20">
        <f>SUM(F102:F168)</f>
        <v>0</v>
      </c>
      <c r="G169" s="165"/>
      <c r="K169" s="144"/>
    </row>
    <row r="170" spans="1:11" ht="13.2" x14ac:dyDescent="0.3">
      <c r="A170" s="163" t="s">
        <v>222</v>
      </c>
      <c r="B170" s="157"/>
      <c r="C170" s="158"/>
      <c r="D170" s="173"/>
      <c r="E170" s="169">
        <v>0</v>
      </c>
      <c r="F170" s="11"/>
      <c r="G170" s="165"/>
      <c r="K170" s="144"/>
    </row>
    <row r="171" spans="1:11" s="142" customFormat="1" ht="13.2" hidden="1" x14ac:dyDescent="0.3">
      <c r="A171" s="156" t="s">
        <v>467</v>
      </c>
      <c r="B171" s="154" t="s">
        <v>468</v>
      </c>
      <c r="C171" s="155" t="s">
        <v>122</v>
      </c>
      <c r="D171" s="141"/>
      <c r="E171" s="169">
        <v>0</v>
      </c>
      <c r="F171" s="170">
        <f t="shared" ref="F171:F178" si="5">D171*E171</f>
        <v>0</v>
      </c>
      <c r="G171" s="171"/>
      <c r="I171" s="143"/>
      <c r="K171" s="144"/>
    </row>
    <row r="172" spans="1:11" s="142" customFormat="1" ht="13.2" hidden="1" x14ac:dyDescent="0.3">
      <c r="A172" s="156" t="s">
        <v>469</v>
      </c>
      <c r="B172" s="154" t="s">
        <v>470</v>
      </c>
      <c r="C172" s="155" t="s">
        <v>122</v>
      </c>
      <c r="D172" s="141"/>
      <c r="E172" s="169">
        <v>0</v>
      </c>
      <c r="F172" s="170">
        <f t="shared" si="5"/>
        <v>0</v>
      </c>
      <c r="G172" s="171"/>
      <c r="I172" s="143"/>
      <c r="K172" s="144"/>
    </row>
    <row r="173" spans="1:11" s="142" customFormat="1" ht="13.2" hidden="1" x14ac:dyDescent="0.3">
      <c r="A173" s="156" t="s">
        <v>471</v>
      </c>
      <c r="B173" s="154" t="s">
        <v>472</v>
      </c>
      <c r="C173" s="155" t="s">
        <v>122</v>
      </c>
      <c r="D173" s="141"/>
      <c r="E173" s="169">
        <v>0</v>
      </c>
      <c r="F173" s="170">
        <f t="shared" si="5"/>
        <v>0</v>
      </c>
      <c r="G173" s="171"/>
      <c r="I173" s="143"/>
      <c r="K173" s="144"/>
    </row>
    <row r="174" spans="1:11" s="142" customFormat="1" ht="13.2" hidden="1" x14ac:dyDescent="0.3">
      <c r="A174" s="156" t="s">
        <v>473</v>
      </c>
      <c r="B174" s="154" t="s">
        <v>474</v>
      </c>
      <c r="C174" s="155" t="s">
        <v>217</v>
      </c>
      <c r="D174" s="141"/>
      <c r="E174" s="169">
        <v>0</v>
      </c>
      <c r="F174" s="170">
        <f t="shared" si="5"/>
        <v>0</v>
      </c>
      <c r="G174" s="171"/>
      <c r="I174" s="143"/>
      <c r="K174" s="144"/>
    </row>
    <row r="175" spans="1:11" s="142" customFormat="1" ht="13.2" x14ac:dyDescent="0.3">
      <c r="A175" s="156" t="s">
        <v>218</v>
      </c>
      <c r="B175" s="154" t="s">
        <v>219</v>
      </c>
      <c r="C175" s="155" t="s">
        <v>217</v>
      </c>
      <c r="D175" s="141"/>
      <c r="E175" s="169">
        <v>2</v>
      </c>
      <c r="F175" s="170">
        <f t="shared" si="5"/>
        <v>0</v>
      </c>
      <c r="G175" s="171"/>
      <c r="I175" s="143"/>
      <c r="K175" s="144"/>
    </row>
    <row r="176" spans="1:11" s="142" customFormat="1" ht="13.2" hidden="1" x14ac:dyDescent="0.3">
      <c r="A176" s="156" t="s">
        <v>475</v>
      </c>
      <c r="B176" s="154" t="s">
        <v>476</v>
      </c>
      <c r="C176" s="155" t="s">
        <v>122</v>
      </c>
      <c r="D176" s="141"/>
      <c r="E176" s="169">
        <v>0</v>
      </c>
      <c r="F176" s="170">
        <f t="shared" si="5"/>
        <v>0</v>
      </c>
      <c r="G176" s="171"/>
      <c r="I176" s="143"/>
      <c r="K176" s="144"/>
    </row>
    <row r="177" spans="1:11" s="142" customFormat="1" ht="13.2" x14ac:dyDescent="0.3">
      <c r="A177" s="156" t="s">
        <v>220</v>
      </c>
      <c r="B177" s="154" t="s">
        <v>221</v>
      </c>
      <c r="C177" s="155" t="s">
        <v>217</v>
      </c>
      <c r="D177" s="141"/>
      <c r="E177" s="169">
        <v>2</v>
      </c>
      <c r="F177" s="170">
        <f t="shared" si="5"/>
        <v>0</v>
      </c>
      <c r="G177" s="171"/>
      <c r="I177" s="143"/>
      <c r="K177" s="144"/>
    </row>
    <row r="178" spans="1:11" s="142" customFormat="1" ht="13.2" hidden="1" x14ac:dyDescent="0.3">
      <c r="A178" s="156" t="s">
        <v>477</v>
      </c>
      <c r="B178" s="154" t="s">
        <v>478</v>
      </c>
      <c r="C178" s="155" t="s">
        <v>217</v>
      </c>
      <c r="D178" s="141"/>
      <c r="E178" s="169">
        <v>0</v>
      </c>
      <c r="F178" s="170">
        <f t="shared" si="5"/>
        <v>0</v>
      </c>
      <c r="G178" s="171"/>
      <c r="I178" s="143"/>
      <c r="K178" s="144"/>
    </row>
    <row r="179" spans="1:11" ht="13.2" x14ac:dyDescent="0.3">
      <c r="A179" s="157" t="s">
        <v>216</v>
      </c>
      <c r="B179" s="157"/>
      <c r="C179" s="158"/>
      <c r="D179" s="173"/>
      <c r="E179" s="169">
        <v>0</v>
      </c>
      <c r="F179" s="20">
        <f>SUM(F171:F178)</f>
        <v>0</v>
      </c>
      <c r="G179" s="165"/>
      <c r="K179" s="144"/>
    </row>
    <row r="180" spans="1:11" ht="13.2" x14ac:dyDescent="0.3">
      <c r="A180" s="147" t="s">
        <v>123</v>
      </c>
      <c r="B180" s="148"/>
      <c r="C180" s="149"/>
      <c r="D180" s="172"/>
      <c r="E180" s="169">
        <v>0</v>
      </c>
      <c r="F180" s="172"/>
      <c r="G180" s="165"/>
      <c r="K180" s="144"/>
    </row>
    <row r="181" spans="1:11" s="142" customFormat="1" ht="13.2" hidden="1" x14ac:dyDescent="0.3">
      <c r="A181" s="156" t="s">
        <v>479</v>
      </c>
      <c r="B181" s="154" t="s">
        <v>480</v>
      </c>
      <c r="C181" s="155" t="s">
        <v>14</v>
      </c>
      <c r="D181" s="141"/>
      <c r="E181" s="169">
        <v>0</v>
      </c>
      <c r="F181" s="170">
        <f t="shared" ref="F181:F201" si="6">D181*E181</f>
        <v>0</v>
      </c>
      <c r="G181" s="171"/>
      <c r="I181" s="143"/>
      <c r="K181" s="144"/>
    </row>
    <row r="182" spans="1:11" s="142" customFormat="1" ht="13.2" hidden="1" x14ac:dyDescent="0.3">
      <c r="A182" s="156" t="s">
        <v>481</v>
      </c>
      <c r="B182" s="154" t="s">
        <v>482</v>
      </c>
      <c r="C182" s="155" t="s">
        <v>14</v>
      </c>
      <c r="D182" s="141"/>
      <c r="E182" s="169">
        <v>0</v>
      </c>
      <c r="F182" s="170">
        <f t="shared" si="6"/>
        <v>0</v>
      </c>
      <c r="G182" s="171"/>
      <c r="I182" s="143"/>
      <c r="K182" s="144"/>
    </row>
    <row r="183" spans="1:11" s="142" customFormat="1" ht="13.2" hidden="1" x14ac:dyDescent="0.3">
      <c r="A183" s="156" t="s">
        <v>483</v>
      </c>
      <c r="B183" s="154" t="s">
        <v>484</v>
      </c>
      <c r="C183" s="155" t="s">
        <v>14</v>
      </c>
      <c r="D183" s="141"/>
      <c r="E183" s="169">
        <v>0</v>
      </c>
      <c r="F183" s="170">
        <f t="shared" si="6"/>
        <v>0</v>
      </c>
      <c r="G183" s="171"/>
      <c r="I183" s="143"/>
      <c r="K183" s="144"/>
    </row>
    <row r="184" spans="1:11" s="142" customFormat="1" ht="13.2" hidden="1" x14ac:dyDescent="0.3">
      <c r="A184" s="156" t="s">
        <v>485</v>
      </c>
      <c r="B184" s="154" t="s">
        <v>486</v>
      </c>
      <c r="C184" s="155" t="s">
        <v>14</v>
      </c>
      <c r="D184" s="141"/>
      <c r="E184" s="169">
        <v>0</v>
      </c>
      <c r="F184" s="170">
        <f t="shared" si="6"/>
        <v>0</v>
      </c>
      <c r="G184" s="171"/>
      <c r="I184" s="143"/>
      <c r="K184" s="144"/>
    </row>
    <row r="185" spans="1:11" s="142" customFormat="1" ht="13.2" hidden="1" x14ac:dyDescent="0.3">
      <c r="A185" s="156" t="s">
        <v>487</v>
      </c>
      <c r="B185" s="154" t="s">
        <v>488</v>
      </c>
      <c r="C185" s="155" t="s">
        <v>14</v>
      </c>
      <c r="D185" s="141"/>
      <c r="E185" s="169">
        <v>0</v>
      </c>
      <c r="F185" s="170">
        <f t="shared" si="6"/>
        <v>0</v>
      </c>
      <c r="G185" s="171"/>
      <c r="I185" s="143"/>
      <c r="K185" s="144"/>
    </row>
    <row r="186" spans="1:11" s="142" customFormat="1" ht="13.2" hidden="1" x14ac:dyDescent="0.3">
      <c r="A186" s="156" t="s">
        <v>489</v>
      </c>
      <c r="B186" s="154" t="s">
        <v>490</v>
      </c>
      <c r="C186" s="155" t="s">
        <v>14</v>
      </c>
      <c r="D186" s="141"/>
      <c r="E186" s="169">
        <v>0</v>
      </c>
      <c r="F186" s="170">
        <f t="shared" si="6"/>
        <v>0</v>
      </c>
      <c r="G186" s="171"/>
      <c r="I186" s="143"/>
      <c r="K186" s="144"/>
    </row>
    <row r="187" spans="1:11" s="142" customFormat="1" ht="13.2" hidden="1" x14ac:dyDescent="0.3">
      <c r="A187" s="156" t="s">
        <v>491</v>
      </c>
      <c r="B187" s="154" t="s">
        <v>492</v>
      </c>
      <c r="C187" s="155" t="s">
        <v>14</v>
      </c>
      <c r="D187" s="141"/>
      <c r="E187" s="169">
        <v>0</v>
      </c>
      <c r="F187" s="170">
        <f t="shared" si="6"/>
        <v>0</v>
      </c>
      <c r="G187" s="171"/>
      <c r="I187" s="143"/>
      <c r="K187" s="144"/>
    </row>
    <row r="188" spans="1:11" s="142" customFormat="1" ht="13.2" hidden="1" x14ac:dyDescent="0.3">
      <c r="A188" s="156" t="s">
        <v>493</v>
      </c>
      <c r="B188" s="154" t="s">
        <v>494</v>
      </c>
      <c r="C188" s="155" t="s">
        <v>14</v>
      </c>
      <c r="D188" s="141"/>
      <c r="E188" s="169">
        <v>0</v>
      </c>
      <c r="F188" s="170">
        <f t="shared" si="6"/>
        <v>0</v>
      </c>
      <c r="G188" s="171"/>
      <c r="I188" s="143"/>
      <c r="K188" s="144"/>
    </row>
    <row r="189" spans="1:11" s="142" customFormat="1" ht="13.2" hidden="1" x14ac:dyDescent="0.3">
      <c r="A189" s="156" t="s">
        <v>495</v>
      </c>
      <c r="B189" s="154" t="s">
        <v>496</v>
      </c>
      <c r="C189" s="155" t="s">
        <v>14</v>
      </c>
      <c r="D189" s="141"/>
      <c r="E189" s="169">
        <v>0</v>
      </c>
      <c r="F189" s="170">
        <f t="shared" si="6"/>
        <v>0</v>
      </c>
      <c r="G189" s="171"/>
      <c r="I189" s="143"/>
      <c r="K189" s="144"/>
    </row>
    <row r="190" spans="1:11" s="142" customFormat="1" ht="13.2" hidden="1" x14ac:dyDescent="0.3">
      <c r="A190" s="156" t="s">
        <v>497</v>
      </c>
      <c r="B190" s="154" t="s">
        <v>498</v>
      </c>
      <c r="C190" s="155" t="s">
        <v>8</v>
      </c>
      <c r="D190" s="141"/>
      <c r="E190" s="169">
        <v>0</v>
      </c>
      <c r="F190" s="170">
        <f t="shared" si="6"/>
        <v>0</v>
      </c>
      <c r="G190" s="171"/>
      <c r="I190" s="143"/>
      <c r="K190" s="144"/>
    </row>
    <row r="191" spans="1:11" s="142" customFormat="1" ht="13.2" hidden="1" x14ac:dyDescent="0.3">
      <c r="A191" s="156" t="s">
        <v>499</v>
      </c>
      <c r="B191" s="154" t="s">
        <v>500</v>
      </c>
      <c r="C191" s="155" t="s">
        <v>8</v>
      </c>
      <c r="D191" s="141"/>
      <c r="E191" s="169">
        <v>0</v>
      </c>
      <c r="F191" s="170">
        <f t="shared" si="6"/>
        <v>0</v>
      </c>
      <c r="G191" s="171"/>
      <c r="I191" s="143"/>
      <c r="K191" s="144"/>
    </row>
    <row r="192" spans="1:11" s="142" customFormat="1" ht="13.2" hidden="1" x14ac:dyDescent="0.3">
      <c r="A192" s="156" t="s">
        <v>501</v>
      </c>
      <c r="B192" s="154" t="s">
        <v>502</v>
      </c>
      <c r="C192" s="155" t="s">
        <v>8</v>
      </c>
      <c r="D192" s="141"/>
      <c r="E192" s="169">
        <v>0</v>
      </c>
      <c r="F192" s="170">
        <f t="shared" si="6"/>
        <v>0</v>
      </c>
      <c r="G192" s="171"/>
      <c r="I192" s="143"/>
      <c r="K192" s="144"/>
    </row>
    <row r="193" spans="1:11" s="142" customFormat="1" ht="13.2" hidden="1" x14ac:dyDescent="0.3">
      <c r="A193" s="156" t="s">
        <v>503</v>
      </c>
      <c r="B193" s="154" t="s">
        <v>504</v>
      </c>
      <c r="C193" s="155" t="s">
        <v>8</v>
      </c>
      <c r="D193" s="141"/>
      <c r="E193" s="169">
        <v>0</v>
      </c>
      <c r="F193" s="170">
        <f t="shared" si="6"/>
        <v>0</v>
      </c>
      <c r="G193" s="171"/>
      <c r="I193" s="143"/>
      <c r="K193" s="144"/>
    </row>
    <row r="194" spans="1:11" s="142" customFormat="1" ht="13.2" hidden="1" x14ac:dyDescent="0.3">
      <c r="A194" s="156" t="s">
        <v>505</v>
      </c>
      <c r="B194" s="154" t="s">
        <v>506</v>
      </c>
      <c r="C194" s="155" t="s">
        <v>8</v>
      </c>
      <c r="D194" s="141"/>
      <c r="E194" s="169">
        <v>0</v>
      </c>
      <c r="F194" s="170">
        <f t="shared" si="6"/>
        <v>0</v>
      </c>
      <c r="G194" s="171"/>
      <c r="I194" s="143"/>
      <c r="K194" s="144"/>
    </row>
    <row r="195" spans="1:11" s="142" customFormat="1" ht="13.2" hidden="1" x14ac:dyDescent="0.3">
      <c r="A195" s="156" t="s">
        <v>507</v>
      </c>
      <c r="B195" s="154" t="s">
        <v>508</v>
      </c>
      <c r="C195" s="155" t="s">
        <v>8</v>
      </c>
      <c r="D195" s="141"/>
      <c r="E195" s="169">
        <v>0</v>
      </c>
      <c r="F195" s="170">
        <f t="shared" si="6"/>
        <v>0</v>
      </c>
      <c r="G195" s="171"/>
      <c r="I195" s="143"/>
      <c r="K195" s="144"/>
    </row>
    <row r="196" spans="1:11" s="142" customFormat="1" ht="13.2" hidden="1" x14ac:dyDescent="0.3">
      <c r="A196" s="156" t="s">
        <v>509</v>
      </c>
      <c r="B196" s="154" t="s">
        <v>510</v>
      </c>
      <c r="C196" s="155" t="s">
        <v>14</v>
      </c>
      <c r="D196" s="141"/>
      <c r="E196" s="169">
        <v>0</v>
      </c>
      <c r="F196" s="170">
        <f t="shared" si="6"/>
        <v>0</v>
      </c>
      <c r="G196" s="171"/>
      <c r="I196" s="143"/>
      <c r="K196" s="144"/>
    </row>
    <row r="197" spans="1:11" s="142" customFormat="1" ht="13.2" hidden="1" x14ac:dyDescent="0.3">
      <c r="A197" s="156" t="s">
        <v>511</v>
      </c>
      <c r="B197" s="154" t="s">
        <v>512</v>
      </c>
      <c r="C197" s="155" t="s">
        <v>14</v>
      </c>
      <c r="D197" s="141"/>
      <c r="E197" s="169">
        <v>0</v>
      </c>
      <c r="F197" s="170">
        <f t="shared" si="6"/>
        <v>0</v>
      </c>
      <c r="G197" s="171"/>
      <c r="I197" s="143"/>
      <c r="K197" s="144"/>
    </row>
    <row r="198" spans="1:11" s="142" customFormat="1" ht="13.2" hidden="1" x14ac:dyDescent="0.3">
      <c r="A198" s="156" t="s">
        <v>513</v>
      </c>
      <c r="B198" s="154" t="s">
        <v>514</v>
      </c>
      <c r="C198" s="155" t="s">
        <v>14</v>
      </c>
      <c r="D198" s="141"/>
      <c r="E198" s="169">
        <v>0</v>
      </c>
      <c r="F198" s="170">
        <f t="shared" si="6"/>
        <v>0</v>
      </c>
      <c r="G198" s="171"/>
      <c r="I198" s="143"/>
      <c r="K198" s="144"/>
    </row>
    <row r="199" spans="1:11" s="142" customFormat="1" ht="13.2" hidden="1" x14ac:dyDescent="0.3">
      <c r="A199" s="156" t="s">
        <v>515</v>
      </c>
      <c r="B199" s="154" t="s">
        <v>516</v>
      </c>
      <c r="C199" s="155" t="s">
        <v>14</v>
      </c>
      <c r="D199" s="141"/>
      <c r="E199" s="169">
        <v>0</v>
      </c>
      <c r="F199" s="170">
        <f t="shared" si="6"/>
        <v>0</v>
      </c>
      <c r="G199" s="171"/>
      <c r="I199" s="143"/>
      <c r="J199" s="144"/>
      <c r="K199" s="144"/>
    </row>
    <row r="200" spans="1:11" s="142" customFormat="1" ht="13.2" hidden="1" x14ac:dyDescent="0.3">
      <c r="A200" s="156" t="s">
        <v>517</v>
      </c>
      <c r="B200" s="154" t="s">
        <v>518</v>
      </c>
      <c r="C200" s="155" t="s">
        <v>14</v>
      </c>
      <c r="D200" s="141"/>
      <c r="E200" s="169">
        <v>0</v>
      </c>
      <c r="F200" s="170">
        <f t="shared" si="6"/>
        <v>0</v>
      </c>
      <c r="G200" s="171"/>
      <c r="I200" s="143"/>
      <c r="K200" s="144"/>
    </row>
    <row r="201" spans="1:11" s="142" customFormat="1" ht="13.2" hidden="1" x14ac:dyDescent="0.3">
      <c r="A201" s="156" t="s">
        <v>519</v>
      </c>
      <c r="B201" s="154" t="s">
        <v>520</v>
      </c>
      <c r="C201" s="155" t="s">
        <v>14</v>
      </c>
      <c r="D201" s="141"/>
      <c r="E201" s="169">
        <v>0</v>
      </c>
      <c r="F201" s="170">
        <f t="shared" si="6"/>
        <v>0</v>
      </c>
      <c r="G201" s="171"/>
      <c r="I201" s="143"/>
      <c r="K201" s="144"/>
    </row>
    <row r="202" spans="1:11" ht="13.2" x14ac:dyDescent="0.3">
      <c r="A202" s="157" t="s">
        <v>521</v>
      </c>
      <c r="B202" s="157"/>
      <c r="C202" s="158"/>
      <c r="D202" s="173"/>
      <c r="E202" s="1">
        <v>0</v>
      </c>
      <c r="F202" s="20">
        <f>SUM(F181:F201)</f>
        <v>0</v>
      </c>
      <c r="G202" s="165"/>
      <c r="I202" s="143"/>
      <c r="K202" s="144"/>
    </row>
    <row r="203" spans="1:11" x14ac:dyDescent="0.25">
      <c r="A203" s="164" t="s">
        <v>182</v>
      </c>
      <c r="B203" s="165" t="s">
        <v>522</v>
      </c>
      <c r="C203" s="166"/>
      <c r="D203" s="2"/>
      <c r="E203" s="3"/>
      <c r="F203" s="16">
        <f>F61+F78+F100+F169+F179+F202</f>
        <v>0</v>
      </c>
      <c r="G203" s="165"/>
      <c r="I203" s="143"/>
    </row>
    <row r="204" spans="1:11" x14ac:dyDescent="0.25">
      <c r="A204" s="164" t="s">
        <v>182</v>
      </c>
      <c r="B204" s="167" t="s">
        <v>124</v>
      </c>
      <c r="C204" s="168"/>
      <c r="D204" s="2"/>
      <c r="E204" s="4"/>
      <c r="F204" s="21">
        <f>F203</f>
        <v>0</v>
      </c>
      <c r="G204" s="165"/>
      <c r="I204" s="143"/>
    </row>
    <row r="205" spans="1:11" x14ac:dyDescent="0.3">
      <c r="D205" s="5"/>
      <c r="E205" s="165"/>
      <c r="F205" s="165"/>
      <c r="G205" s="165"/>
    </row>
    <row r="206" spans="1:11" x14ac:dyDescent="0.3">
      <c r="D206" s="5"/>
    </row>
  </sheetData>
  <sheetProtection algorithmName="SHA-512" hashValue="WTIA9m0IZbby6cLaHfOmm9EKMSWmoDRXqt3C8fNUYIrKDCeCUrEJR/eSgI0HI28M/ME6VgpQdv1smC3UD60bIw==" saltValue="12rpXv4S/IYHQX6N/jRYMQ==" spinCount="100000" sheet="1" objects="1" scenarios="1"/>
  <autoFilter ref="A1:F204" xr:uid="{00000000-0009-0000-0000-000001000000}"/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K29"/>
  <sheetViews>
    <sheetView zoomScale="85" zoomScaleNormal="85" workbookViewId="0">
      <selection activeCell="B2" sqref="B2"/>
    </sheetView>
  </sheetViews>
  <sheetFormatPr baseColWidth="10" defaultRowHeight="12" x14ac:dyDescent="0.25"/>
  <cols>
    <col min="1" max="1" width="7" style="128" bestFit="1" customWidth="1"/>
    <col min="2" max="2" width="69.109375" style="132" bestFit="1" customWidth="1"/>
    <col min="3" max="6" width="15.6640625" style="128" customWidth="1"/>
    <col min="7" max="256" width="11.44140625" style="128"/>
    <col min="257" max="257" width="7" style="128" bestFit="1" customWidth="1"/>
    <col min="258" max="258" width="69.109375" style="128" bestFit="1" customWidth="1"/>
    <col min="259" max="262" width="15.6640625" style="128" customWidth="1"/>
    <col min="263" max="512" width="11.44140625" style="128"/>
    <col min="513" max="513" width="7" style="128" bestFit="1" customWidth="1"/>
    <col min="514" max="514" width="69.109375" style="128" bestFit="1" customWidth="1"/>
    <col min="515" max="518" width="15.6640625" style="128" customWidth="1"/>
    <col min="519" max="768" width="11.44140625" style="128"/>
    <col min="769" max="769" width="7" style="128" bestFit="1" customWidth="1"/>
    <col min="770" max="770" width="69.109375" style="128" bestFit="1" customWidth="1"/>
    <col min="771" max="774" width="15.6640625" style="128" customWidth="1"/>
    <col min="775" max="1024" width="11.44140625" style="128"/>
    <col min="1025" max="1025" width="7" style="128" bestFit="1" customWidth="1"/>
    <col min="1026" max="1026" width="69.109375" style="128" bestFit="1" customWidth="1"/>
    <col min="1027" max="1030" width="15.6640625" style="128" customWidth="1"/>
    <col min="1031" max="1280" width="11.44140625" style="128"/>
    <col min="1281" max="1281" width="7" style="128" bestFit="1" customWidth="1"/>
    <col min="1282" max="1282" width="69.109375" style="128" bestFit="1" customWidth="1"/>
    <col min="1283" max="1286" width="15.6640625" style="128" customWidth="1"/>
    <col min="1287" max="1536" width="11.44140625" style="128"/>
    <col min="1537" max="1537" width="7" style="128" bestFit="1" customWidth="1"/>
    <col min="1538" max="1538" width="69.109375" style="128" bestFit="1" customWidth="1"/>
    <col min="1539" max="1542" width="15.6640625" style="128" customWidth="1"/>
    <col min="1543" max="1792" width="11.44140625" style="128"/>
    <col min="1793" max="1793" width="7" style="128" bestFit="1" customWidth="1"/>
    <col min="1794" max="1794" width="69.109375" style="128" bestFit="1" customWidth="1"/>
    <col min="1795" max="1798" width="15.6640625" style="128" customWidth="1"/>
    <col min="1799" max="2048" width="11.44140625" style="128"/>
    <col min="2049" max="2049" width="7" style="128" bestFit="1" customWidth="1"/>
    <col min="2050" max="2050" width="69.109375" style="128" bestFit="1" customWidth="1"/>
    <col min="2051" max="2054" width="15.6640625" style="128" customWidth="1"/>
    <col min="2055" max="2304" width="11.44140625" style="128"/>
    <col min="2305" max="2305" width="7" style="128" bestFit="1" customWidth="1"/>
    <col min="2306" max="2306" width="69.109375" style="128" bestFit="1" customWidth="1"/>
    <col min="2307" max="2310" width="15.6640625" style="128" customWidth="1"/>
    <col min="2311" max="2560" width="11.44140625" style="128"/>
    <col min="2561" max="2561" width="7" style="128" bestFit="1" customWidth="1"/>
    <col min="2562" max="2562" width="69.109375" style="128" bestFit="1" customWidth="1"/>
    <col min="2563" max="2566" width="15.6640625" style="128" customWidth="1"/>
    <col min="2567" max="2816" width="11.44140625" style="128"/>
    <col min="2817" max="2817" width="7" style="128" bestFit="1" customWidth="1"/>
    <col min="2818" max="2818" width="69.109375" style="128" bestFit="1" customWidth="1"/>
    <col min="2819" max="2822" width="15.6640625" style="128" customWidth="1"/>
    <col min="2823" max="3072" width="11.44140625" style="128"/>
    <col min="3073" max="3073" width="7" style="128" bestFit="1" customWidth="1"/>
    <col min="3074" max="3074" width="69.109375" style="128" bestFit="1" customWidth="1"/>
    <col min="3075" max="3078" width="15.6640625" style="128" customWidth="1"/>
    <col min="3079" max="3328" width="11.44140625" style="128"/>
    <col min="3329" max="3329" width="7" style="128" bestFit="1" customWidth="1"/>
    <col min="3330" max="3330" width="69.109375" style="128" bestFit="1" customWidth="1"/>
    <col min="3331" max="3334" width="15.6640625" style="128" customWidth="1"/>
    <col min="3335" max="3584" width="11.44140625" style="128"/>
    <col min="3585" max="3585" width="7" style="128" bestFit="1" customWidth="1"/>
    <col min="3586" max="3586" width="69.109375" style="128" bestFit="1" customWidth="1"/>
    <col min="3587" max="3590" width="15.6640625" style="128" customWidth="1"/>
    <col min="3591" max="3840" width="11.44140625" style="128"/>
    <col min="3841" max="3841" width="7" style="128" bestFit="1" customWidth="1"/>
    <col min="3842" max="3842" width="69.109375" style="128" bestFit="1" customWidth="1"/>
    <col min="3843" max="3846" width="15.6640625" style="128" customWidth="1"/>
    <col min="3847" max="4096" width="11.44140625" style="128"/>
    <col min="4097" max="4097" width="7" style="128" bestFit="1" customWidth="1"/>
    <col min="4098" max="4098" width="69.109375" style="128" bestFit="1" customWidth="1"/>
    <col min="4099" max="4102" width="15.6640625" style="128" customWidth="1"/>
    <col min="4103" max="4352" width="11.44140625" style="128"/>
    <col min="4353" max="4353" width="7" style="128" bestFit="1" customWidth="1"/>
    <col min="4354" max="4354" width="69.109375" style="128" bestFit="1" customWidth="1"/>
    <col min="4355" max="4358" width="15.6640625" style="128" customWidth="1"/>
    <col min="4359" max="4608" width="11.44140625" style="128"/>
    <col min="4609" max="4609" width="7" style="128" bestFit="1" customWidth="1"/>
    <col min="4610" max="4610" width="69.109375" style="128" bestFit="1" customWidth="1"/>
    <col min="4611" max="4614" width="15.6640625" style="128" customWidth="1"/>
    <col min="4615" max="4864" width="11.44140625" style="128"/>
    <col min="4865" max="4865" width="7" style="128" bestFit="1" customWidth="1"/>
    <col min="4866" max="4866" width="69.109375" style="128" bestFit="1" customWidth="1"/>
    <col min="4867" max="4870" width="15.6640625" style="128" customWidth="1"/>
    <col min="4871" max="5120" width="11.44140625" style="128"/>
    <col min="5121" max="5121" width="7" style="128" bestFit="1" customWidth="1"/>
    <col min="5122" max="5122" width="69.109375" style="128" bestFit="1" customWidth="1"/>
    <col min="5123" max="5126" width="15.6640625" style="128" customWidth="1"/>
    <col min="5127" max="5376" width="11.44140625" style="128"/>
    <col min="5377" max="5377" width="7" style="128" bestFit="1" customWidth="1"/>
    <col min="5378" max="5378" width="69.109375" style="128" bestFit="1" customWidth="1"/>
    <col min="5379" max="5382" width="15.6640625" style="128" customWidth="1"/>
    <col min="5383" max="5632" width="11.44140625" style="128"/>
    <col min="5633" max="5633" width="7" style="128" bestFit="1" customWidth="1"/>
    <col min="5634" max="5634" width="69.109375" style="128" bestFit="1" customWidth="1"/>
    <col min="5635" max="5638" width="15.6640625" style="128" customWidth="1"/>
    <col min="5639" max="5888" width="11.44140625" style="128"/>
    <col min="5889" max="5889" width="7" style="128" bestFit="1" customWidth="1"/>
    <col min="5890" max="5890" width="69.109375" style="128" bestFit="1" customWidth="1"/>
    <col min="5891" max="5894" width="15.6640625" style="128" customWidth="1"/>
    <col min="5895" max="6144" width="11.44140625" style="128"/>
    <col min="6145" max="6145" width="7" style="128" bestFit="1" customWidth="1"/>
    <col min="6146" max="6146" width="69.109375" style="128" bestFit="1" customWidth="1"/>
    <col min="6147" max="6150" width="15.6640625" style="128" customWidth="1"/>
    <col min="6151" max="6400" width="11.44140625" style="128"/>
    <col min="6401" max="6401" width="7" style="128" bestFit="1" customWidth="1"/>
    <col min="6402" max="6402" width="69.109375" style="128" bestFit="1" customWidth="1"/>
    <col min="6403" max="6406" width="15.6640625" style="128" customWidth="1"/>
    <col min="6407" max="6656" width="11.44140625" style="128"/>
    <col min="6657" max="6657" width="7" style="128" bestFit="1" customWidth="1"/>
    <col min="6658" max="6658" width="69.109375" style="128" bestFit="1" customWidth="1"/>
    <col min="6659" max="6662" width="15.6640625" style="128" customWidth="1"/>
    <col min="6663" max="6912" width="11.44140625" style="128"/>
    <col min="6913" max="6913" width="7" style="128" bestFit="1" customWidth="1"/>
    <col min="6914" max="6914" width="69.109375" style="128" bestFit="1" customWidth="1"/>
    <col min="6915" max="6918" width="15.6640625" style="128" customWidth="1"/>
    <col min="6919" max="7168" width="11.44140625" style="128"/>
    <col min="7169" max="7169" width="7" style="128" bestFit="1" customWidth="1"/>
    <col min="7170" max="7170" width="69.109375" style="128" bestFit="1" customWidth="1"/>
    <col min="7171" max="7174" width="15.6640625" style="128" customWidth="1"/>
    <col min="7175" max="7424" width="11.44140625" style="128"/>
    <col min="7425" max="7425" width="7" style="128" bestFit="1" customWidth="1"/>
    <col min="7426" max="7426" width="69.109375" style="128" bestFit="1" customWidth="1"/>
    <col min="7427" max="7430" width="15.6640625" style="128" customWidth="1"/>
    <col min="7431" max="7680" width="11.44140625" style="128"/>
    <col min="7681" max="7681" width="7" style="128" bestFit="1" customWidth="1"/>
    <col min="7682" max="7682" width="69.109375" style="128" bestFit="1" customWidth="1"/>
    <col min="7683" max="7686" width="15.6640625" style="128" customWidth="1"/>
    <col min="7687" max="7936" width="11.44140625" style="128"/>
    <col min="7937" max="7937" width="7" style="128" bestFit="1" customWidth="1"/>
    <col min="7938" max="7938" width="69.109375" style="128" bestFit="1" customWidth="1"/>
    <col min="7939" max="7942" width="15.6640625" style="128" customWidth="1"/>
    <col min="7943" max="8192" width="11.44140625" style="128"/>
    <col min="8193" max="8193" width="7" style="128" bestFit="1" customWidth="1"/>
    <col min="8194" max="8194" width="69.109375" style="128" bestFit="1" customWidth="1"/>
    <col min="8195" max="8198" width="15.6640625" style="128" customWidth="1"/>
    <col min="8199" max="8448" width="11.44140625" style="128"/>
    <col min="8449" max="8449" width="7" style="128" bestFit="1" customWidth="1"/>
    <col min="8450" max="8450" width="69.109375" style="128" bestFit="1" customWidth="1"/>
    <col min="8451" max="8454" width="15.6640625" style="128" customWidth="1"/>
    <col min="8455" max="8704" width="11.44140625" style="128"/>
    <col min="8705" max="8705" width="7" style="128" bestFit="1" customWidth="1"/>
    <col min="8706" max="8706" width="69.109375" style="128" bestFit="1" customWidth="1"/>
    <col min="8707" max="8710" width="15.6640625" style="128" customWidth="1"/>
    <col min="8711" max="8960" width="11.44140625" style="128"/>
    <col min="8961" max="8961" width="7" style="128" bestFit="1" customWidth="1"/>
    <col min="8962" max="8962" width="69.109375" style="128" bestFit="1" customWidth="1"/>
    <col min="8963" max="8966" width="15.6640625" style="128" customWidth="1"/>
    <col min="8967" max="9216" width="11.44140625" style="128"/>
    <col min="9217" max="9217" width="7" style="128" bestFit="1" customWidth="1"/>
    <col min="9218" max="9218" width="69.109375" style="128" bestFit="1" customWidth="1"/>
    <col min="9219" max="9222" width="15.6640625" style="128" customWidth="1"/>
    <col min="9223" max="9472" width="11.44140625" style="128"/>
    <col min="9473" max="9473" width="7" style="128" bestFit="1" customWidth="1"/>
    <col min="9474" max="9474" width="69.109375" style="128" bestFit="1" customWidth="1"/>
    <col min="9475" max="9478" width="15.6640625" style="128" customWidth="1"/>
    <col min="9479" max="9728" width="11.44140625" style="128"/>
    <col min="9729" max="9729" width="7" style="128" bestFit="1" customWidth="1"/>
    <col min="9730" max="9730" width="69.109375" style="128" bestFit="1" customWidth="1"/>
    <col min="9731" max="9734" width="15.6640625" style="128" customWidth="1"/>
    <col min="9735" max="9984" width="11.44140625" style="128"/>
    <col min="9985" max="9985" width="7" style="128" bestFit="1" customWidth="1"/>
    <col min="9986" max="9986" width="69.109375" style="128" bestFit="1" customWidth="1"/>
    <col min="9987" max="9990" width="15.6640625" style="128" customWidth="1"/>
    <col min="9991" max="10240" width="11.44140625" style="128"/>
    <col min="10241" max="10241" width="7" style="128" bestFit="1" customWidth="1"/>
    <col min="10242" max="10242" width="69.109375" style="128" bestFit="1" customWidth="1"/>
    <col min="10243" max="10246" width="15.6640625" style="128" customWidth="1"/>
    <col min="10247" max="10496" width="11.44140625" style="128"/>
    <col min="10497" max="10497" width="7" style="128" bestFit="1" customWidth="1"/>
    <col min="10498" max="10498" width="69.109375" style="128" bestFit="1" customWidth="1"/>
    <col min="10499" max="10502" width="15.6640625" style="128" customWidth="1"/>
    <col min="10503" max="10752" width="11.44140625" style="128"/>
    <col min="10753" max="10753" width="7" style="128" bestFit="1" customWidth="1"/>
    <col min="10754" max="10754" width="69.109375" style="128" bestFit="1" customWidth="1"/>
    <col min="10755" max="10758" width="15.6640625" style="128" customWidth="1"/>
    <col min="10759" max="11008" width="11.44140625" style="128"/>
    <col min="11009" max="11009" width="7" style="128" bestFit="1" customWidth="1"/>
    <col min="11010" max="11010" width="69.109375" style="128" bestFit="1" customWidth="1"/>
    <col min="11011" max="11014" width="15.6640625" style="128" customWidth="1"/>
    <col min="11015" max="11264" width="11.44140625" style="128"/>
    <col min="11265" max="11265" width="7" style="128" bestFit="1" customWidth="1"/>
    <col min="11266" max="11266" width="69.109375" style="128" bestFit="1" customWidth="1"/>
    <col min="11267" max="11270" width="15.6640625" style="128" customWidth="1"/>
    <col min="11271" max="11520" width="11.44140625" style="128"/>
    <col min="11521" max="11521" width="7" style="128" bestFit="1" customWidth="1"/>
    <col min="11522" max="11522" width="69.109375" style="128" bestFit="1" customWidth="1"/>
    <col min="11523" max="11526" width="15.6640625" style="128" customWidth="1"/>
    <col min="11527" max="11776" width="11.44140625" style="128"/>
    <col min="11777" max="11777" width="7" style="128" bestFit="1" customWidth="1"/>
    <col min="11778" max="11778" width="69.109375" style="128" bestFit="1" customWidth="1"/>
    <col min="11779" max="11782" width="15.6640625" style="128" customWidth="1"/>
    <col min="11783" max="12032" width="11.44140625" style="128"/>
    <col min="12033" max="12033" width="7" style="128" bestFit="1" customWidth="1"/>
    <col min="12034" max="12034" width="69.109375" style="128" bestFit="1" customWidth="1"/>
    <col min="12035" max="12038" width="15.6640625" style="128" customWidth="1"/>
    <col min="12039" max="12288" width="11.44140625" style="128"/>
    <col min="12289" max="12289" width="7" style="128" bestFit="1" customWidth="1"/>
    <col min="12290" max="12290" width="69.109375" style="128" bestFit="1" customWidth="1"/>
    <col min="12291" max="12294" width="15.6640625" style="128" customWidth="1"/>
    <col min="12295" max="12544" width="11.44140625" style="128"/>
    <col min="12545" max="12545" width="7" style="128" bestFit="1" customWidth="1"/>
    <col min="12546" max="12546" width="69.109375" style="128" bestFit="1" customWidth="1"/>
    <col min="12547" max="12550" width="15.6640625" style="128" customWidth="1"/>
    <col min="12551" max="12800" width="11.44140625" style="128"/>
    <col min="12801" max="12801" width="7" style="128" bestFit="1" customWidth="1"/>
    <col min="12802" max="12802" width="69.109375" style="128" bestFit="1" customWidth="1"/>
    <col min="12803" max="12806" width="15.6640625" style="128" customWidth="1"/>
    <col min="12807" max="13056" width="11.44140625" style="128"/>
    <col min="13057" max="13057" width="7" style="128" bestFit="1" customWidth="1"/>
    <col min="13058" max="13058" width="69.109375" style="128" bestFit="1" customWidth="1"/>
    <col min="13059" max="13062" width="15.6640625" style="128" customWidth="1"/>
    <col min="13063" max="13312" width="11.44140625" style="128"/>
    <col min="13313" max="13313" width="7" style="128" bestFit="1" customWidth="1"/>
    <col min="13314" max="13314" width="69.109375" style="128" bestFit="1" customWidth="1"/>
    <col min="13315" max="13318" width="15.6640625" style="128" customWidth="1"/>
    <col min="13319" max="13568" width="11.44140625" style="128"/>
    <col min="13569" max="13569" width="7" style="128" bestFit="1" customWidth="1"/>
    <col min="13570" max="13570" width="69.109375" style="128" bestFit="1" customWidth="1"/>
    <col min="13571" max="13574" width="15.6640625" style="128" customWidth="1"/>
    <col min="13575" max="13824" width="11.44140625" style="128"/>
    <col min="13825" max="13825" width="7" style="128" bestFit="1" customWidth="1"/>
    <col min="13826" max="13826" width="69.109375" style="128" bestFit="1" customWidth="1"/>
    <col min="13827" max="13830" width="15.6640625" style="128" customWidth="1"/>
    <col min="13831" max="14080" width="11.44140625" style="128"/>
    <col min="14081" max="14081" width="7" style="128" bestFit="1" customWidth="1"/>
    <col min="14082" max="14082" width="69.109375" style="128" bestFit="1" customWidth="1"/>
    <col min="14083" max="14086" width="15.6640625" style="128" customWidth="1"/>
    <col min="14087" max="14336" width="11.44140625" style="128"/>
    <col min="14337" max="14337" width="7" style="128" bestFit="1" customWidth="1"/>
    <col min="14338" max="14338" width="69.109375" style="128" bestFit="1" customWidth="1"/>
    <col min="14339" max="14342" width="15.6640625" style="128" customWidth="1"/>
    <col min="14343" max="14592" width="11.44140625" style="128"/>
    <col min="14593" max="14593" width="7" style="128" bestFit="1" customWidth="1"/>
    <col min="14594" max="14594" width="69.109375" style="128" bestFit="1" customWidth="1"/>
    <col min="14595" max="14598" width="15.6640625" style="128" customWidth="1"/>
    <col min="14599" max="14848" width="11.44140625" style="128"/>
    <col min="14849" max="14849" width="7" style="128" bestFit="1" customWidth="1"/>
    <col min="14850" max="14850" width="69.109375" style="128" bestFit="1" customWidth="1"/>
    <col min="14851" max="14854" width="15.6640625" style="128" customWidth="1"/>
    <col min="14855" max="15104" width="11.44140625" style="128"/>
    <col min="15105" max="15105" width="7" style="128" bestFit="1" customWidth="1"/>
    <col min="15106" max="15106" width="69.109375" style="128" bestFit="1" customWidth="1"/>
    <col min="15107" max="15110" width="15.6640625" style="128" customWidth="1"/>
    <col min="15111" max="15360" width="11.44140625" style="128"/>
    <col min="15361" max="15361" width="7" style="128" bestFit="1" customWidth="1"/>
    <col min="15362" max="15362" width="69.109375" style="128" bestFit="1" customWidth="1"/>
    <col min="15363" max="15366" width="15.6640625" style="128" customWidth="1"/>
    <col min="15367" max="15616" width="11.44140625" style="128"/>
    <col min="15617" max="15617" width="7" style="128" bestFit="1" customWidth="1"/>
    <col min="15618" max="15618" width="69.109375" style="128" bestFit="1" customWidth="1"/>
    <col min="15619" max="15622" width="15.6640625" style="128" customWidth="1"/>
    <col min="15623" max="15872" width="11.44140625" style="128"/>
    <col min="15873" max="15873" width="7" style="128" bestFit="1" customWidth="1"/>
    <col min="15874" max="15874" width="69.109375" style="128" bestFit="1" customWidth="1"/>
    <col min="15875" max="15878" width="15.6640625" style="128" customWidth="1"/>
    <col min="15879" max="16128" width="11.44140625" style="128"/>
    <col min="16129" max="16129" width="7" style="128" bestFit="1" customWidth="1"/>
    <col min="16130" max="16130" width="69.109375" style="128" bestFit="1" customWidth="1"/>
    <col min="16131" max="16134" width="15.6640625" style="128" customWidth="1"/>
    <col min="16135" max="16384" width="11.44140625" style="128"/>
  </cols>
  <sheetData>
    <row r="1" spans="1:10" s="108" customFormat="1" x14ac:dyDescent="0.25">
      <c r="A1" s="116" t="s">
        <v>1</v>
      </c>
      <c r="B1" s="116" t="s">
        <v>2</v>
      </c>
      <c r="C1" s="116" t="s">
        <v>3</v>
      </c>
      <c r="D1" s="116" t="s">
        <v>21</v>
      </c>
      <c r="E1" s="116" t="s">
        <v>0</v>
      </c>
      <c r="F1" s="116" t="s">
        <v>125</v>
      </c>
      <c r="G1" s="124"/>
    </row>
    <row r="2" spans="1:10" x14ac:dyDescent="0.25">
      <c r="A2" s="133"/>
      <c r="B2" s="134" t="s">
        <v>126</v>
      </c>
      <c r="C2" s="135"/>
      <c r="D2" s="135"/>
      <c r="E2" s="135"/>
      <c r="F2" s="18">
        <f>SUM(F3:F4)</f>
        <v>0</v>
      </c>
      <c r="G2" s="139"/>
    </row>
    <row r="3" spans="1:10" ht="13.2" x14ac:dyDescent="0.25">
      <c r="A3" s="136">
        <v>3000521</v>
      </c>
      <c r="B3" s="137" t="s">
        <v>523</v>
      </c>
      <c r="C3" s="138" t="s">
        <v>14</v>
      </c>
      <c r="D3" s="15"/>
      <c r="E3" s="140">
        <v>88</v>
      </c>
      <c r="F3" s="19">
        <f t="shared" ref="F3:F6" si="0">+E3*D3</f>
        <v>0</v>
      </c>
      <c r="G3" s="139"/>
      <c r="H3" s="129"/>
      <c r="I3" s="129"/>
      <c r="J3" s="130"/>
    </row>
    <row r="4" spans="1:10" ht="13.2" x14ac:dyDescent="0.25">
      <c r="A4" s="136">
        <v>3000459</v>
      </c>
      <c r="B4" s="137" t="s">
        <v>127</v>
      </c>
      <c r="C4" s="138" t="s">
        <v>14</v>
      </c>
      <c r="D4" s="15"/>
      <c r="E4" s="140">
        <v>0</v>
      </c>
      <c r="F4" s="19">
        <f t="shared" si="0"/>
        <v>0</v>
      </c>
      <c r="G4" s="139"/>
      <c r="H4" s="129"/>
      <c r="I4" s="129"/>
      <c r="J4" s="130"/>
    </row>
    <row r="5" spans="1:10" ht="13.2" x14ac:dyDescent="0.25">
      <c r="A5" s="136">
        <v>3000522</v>
      </c>
      <c r="B5" s="137" t="s">
        <v>524</v>
      </c>
      <c r="C5" s="138" t="s">
        <v>14</v>
      </c>
      <c r="D5" s="15"/>
      <c r="E5" s="140">
        <v>0</v>
      </c>
      <c r="F5" s="19">
        <f t="shared" si="0"/>
        <v>0</v>
      </c>
      <c r="G5" s="139"/>
      <c r="H5" s="129"/>
      <c r="I5" s="129"/>
      <c r="J5" s="130"/>
    </row>
    <row r="6" spans="1:10" ht="13.2" x14ac:dyDescent="0.25">
      <c r="A6" s="136">
        <v>3000460</v>
      </c>
      <c r="B6" s="137" t="s">
        <v>223</v>
      </c>
      <c r="C6" s="138" t="s">
        <v>14</v>
      </c>
      <c r="D6" s="15"/>
      <c r="E6" s="140">
        <v>0</v>
      </c>
      <c r="F6" s="19">
        <f t="shared" si="0"/>
        <v>0</v>
      </c>
      <c r="G6" s="139"/>
      <c r="H6" s="129"/>
      <c r="I6" s="129"/>
      <c r="J6" s="130"/>
    </row>
    <row r="7" spans="1:10" ht="13.2" x14ac:dyDescent="0.25">
      <c r="A7" s="136"/>
      <c r="B7" s="134" t="s">
        <v>128</v>
      </c>
      <c r="C7" s="138"/>
      <c r="D7" s="16"/>
      <c r="E7" s="140">
        <v>0</v>
      </c>
      <c r="F7" s="18">
        <f>SUM(F8:F9)</f>
        <v>0</v>
      </c>
      <c r="G7" s="139"/>
      <c r="H7" s="129"/>
      <c r="I7" s="129"/>
      <c r="J7" s="130"/>
    </row>
    <row r="8" spans="1:10" ht="13.2" x14ac:dyDescent="0.25">
      <c r="A8" s="136">
        <v>3000529</v>
      </c>
      <c r="B8" s="137" t="s">
        <v>525</v>
      </c>
      <c r="C8" s="138" t="s">
        <v>14</v>
      </c>
      <c r="D8" s="14"/>
      <c r="E8" s="140">
        <v>88</v>
      </c>
      <c r="F8" s="19">
        <f t="shared" ref="F8:F24" si="1">+E8*D8</f>
        <v>0</v>
      </c>
      <c r="G8" s="139"/>
      <c r="H8" s="129"/>
      <c r="I8" s="129"/>
      <c r="J8" s="130"/>
    </row>
    <row r="9" spans="1:10" ht="13.2" x14ac:dyDescent="0.25">
      <c r="A9" s="136">
        <v>3000466</v>
      </c>
      <c r="B9" s="137" t="s">
        <v>129</v>
      </c>
      <c r="C9" s="138" t="s">
        <v>14</v>
      </c>
      <c r="D9" s="14"/>
      <c r="E9" s="140">
        <v>0</v>
      </c>
      <c r="F9" s="19">
        <f t="shared" si="1"/>
        <v>0</v>
      </c>
      <c r="G9" s="139"/>
      <c r="H9" s="129"/>
      <c r="I9" s="129"/>
      <c r="J9" s="130"/>
    </row>
    <row r="10" spans="1:10" ht="13.2" x14ac:dyDescent="0.25">
      <c r="A10" s="136">
        <v>3000528</v>
      </c>
      <c r="B10" s="137" t="s">
        <v>526</v>
      </c>
      <c r="C10" s="138" t="s">
        <v>14</v>
      </c>
      <c r="D10" s="14"/>
      <c r="E10" s="140">
        <v>0</v>
      </c>
      <c r="F10" s="19">
        <f t="shared" si="1"/>
        <v>0</v>
      </c>
      <c r="G10" s="139"/>
      <c r="H10" s="129"/>
      <c r="I10" s="129"/>
      <c r="J10" s="130"/>
    </row>
    <row r="11" spans="1:10" ht="13.2" x14ac:dyDescent="0.25">
      <c r="A11" s="136">
        <v>3000465</v>
      </c>
      <c r="B11" s="137" t="s">
        <v>224</v>
      </c>
      <c r="C11" s="138" t="s">
        <v>14</v>
      </c>
      <c r="D11" s="14"/>
      <c r="E11" s="140">
        <v>0</v>
      </c>
      <c r="F11" s="19">
        <f t="shared" si="1"/>
        <v>0</v>
      </c>
      <c r="G11" s="139"/>
      <c r="H11" s="129"/>
      <c r="I11" s="129"/>
      <c r="J11" s="130"/>
    </row>
    <row r="12" spans="1:10" ht="13.2" x14ac:dyDescent="0.25">
      <c r="A12" s="136"/>
      <c r="B12" s="134" t="s">
        <v>130</v>
      </c>
      <c r="C12" s="138"/>
      <c r="D12" s="16"/>
      <c r="E12" s="140">
        <v>0</v>
      </c>
      <c r="F12" s="18">
        <f>SUM(F13:F14)</f>
        <v>0</v>
      </c>
      <c r="G12" s="139"/>
      <c r="H12" s="129"/>
      <c r="I12" s="129"/>
      <c r="J12" s="130"/>
    </row>
    <row r="13" spans="1:10" ht="13.2" x14ac:dyDescent="0.25">
      <c r="A13" s="136">
        <v>3000535</v>
      </c>
      <c r="B13" s="137" t="s">
        <v>527</v>
      </c>
      <c r="C13" s="138" t="s">
        <v>14</v>
      </c>
      <c r="D13" s="14"/>
      <c r="E13" s="140">
        <v>88</v>
      </c>
      <c r="F13" s="19">
        <f t="shared" si="1"/>
        <v>0</v>
      </c>
      <c r="G13" s="139"/>
      <c r="H13" s="129"/>
      <c r="I13" s="129"/>
      <c r="J13" s="130"/>
    </row>
    <row r="14" spans="1:10" ht="13.2" x14ac:dyDescent="0.25">
      <c r="A14" s="136">
        <v>3000474</v>
      </c>
      <c r="B14" s="137" t="s">
        <v>225</v>
      </c>
      <c r="C14" s="138" t="s">
        <v>14</v>
      </c>
      <c r="D14" s="14"/>
      <c r="E14" s="140">
        <v>0</v>
      </c>
      <c r="F14" s="19">
        <f t="shared" si="1"/>
        <v>0</v>
      </c>
      <c r="G14" s="139"/>
      <c r="H14" s="129"/>
      <c r="I14" s="129"/>
      <c r="J14" s="130"/>
    </row>
    <row r="15" spans="1:10" ht="13.2" x14ac:dyDescent="0.25">
      <c r="A15" s="136">
        <v>3000537</v>
      </c>
      <c r="B15" s="137" t="s">
        <v>528</v>
      </c>
      <c r="C15" s="138" t="s">
        <v>14</v>
      </c>
      <c r="D15" s="14"/>
      <c r="E15" s="140">
        <v>0</v>
      </c>
      <c r="F15" s="19">
        <f t="shared" si="1"/>
        <v>0</v>
      </c>
      <c r="G15" s="139"/>
      <c r="H15" s="129"/>
      <c r="I15" s="129"/>
      <c r="J15" s="130"/>
    </row>
    <row r="16" spans="1:10" ht="13.2" x14ac:dyDescent="0.25">
      <c r="A16" s="136">
        <v>3000477</v>
      </c>
      <c r="B16" s="137" t="s">
        <v>226</v>
      </c>
      <c r="C16" s="138" t="s">
        <v>14</v>
      </c>
      <c r="D16" s="14"/>
      <c r="E16" s="140">
        <v>0</v>
      </c>
      <c r="F16" s="19">
        <f t="shared" si="1"/>
        <v>0</v>
      </c>
      <c r="G16" s="139"/>
      <c r="H16" s="129"/>
      <c r="I16" s="129"/>
      <c r="J16" s="130"/>
    </row>
    <row r="17" spans="1:11" ht="13.2" x14ac:dyDescent="0.25">
      <c r="A17" s="136"/>
      <c r="B17" s="134" t="s">
        <v>131</v>
      </c>
      <c r="C17" s="138"/>
      <c r="D17" s="16"/>
      <c r="E17" s="140">
        <v>0</v>
      </c>
      <c r="F17" s="18">
        <f>SUM(F18:F24)</f>
        <v>0</v>
      </c>
      <c r="G17" s="139"/>
      <c r="H17" s="129"/>
      <c r="I17" s="129"/>
      <c r="J17" s="130"/>
    </row>
    <row r="18" spans="1:11" ht="13.2" x14ac:dyDescent="0.25">
      <c r="A18" s="136">
        <v>3000553</v>
      </c>
      <c r="B18" s="137" t="s">
        <v>529</v>
      </c>
      <c r="C18" s="138" t="s">
        <v>8</v>
      </c>
      <c r="D18" s="14"/>
      <c r="E18" s="140">
        <v>0</v>
      </c>
      <c r="F18" s="19">
        <f t="shared" si="1"/>
        <v>0</v>
      </c>
      <c r="G18" s="139"/>
      <c r="H18" s="129"/>
      <c r="I18" s="129"/>
      <c r="J18" s="130"/>
    </row>
    <row r="19" spans="1:11" ht="13.2" x14ac:dyDescent="0.25">
      <c r="A19" s="136">
        <v>3000438</v>
      </c>
      <c r="B19" s="137" t="s">
        <v>132</v>
      </c>
      <c r="C19" s="138" t="s">
        <v>14</v>
      </c>
      <c r="D19" s="14"/>
      <c r="E19" s="140">
        <v>28</v>
      </c>
      <c r="F19" s="19">
        <f t="shared" si="1"/>
        <v>0</v>
      </c>
      <c r="G19" s="139"/>
      <c r="H19" s="129"/>
      <c r="I19" s="129"/>
      <c r="J19" s="130"/>
    </row>
    <row r="20" spans="1:11" ht="13.2" x14ac:dyDescent="0.25">
      <c r="A20" s="136">
        <v>3000513</v>
      </c>
      <c r="B20" s="137" t="s">
        <v>227</v>
      </c>
      <c r="C20" s="138" t="s">
        <v>14</v>
      </c>
      <c r="D20" s="14"/>
      <c r="E20" s="140">
        <v>28</v>
      </c>
      <c r="F20" s="19">
        <f t="shared" si="1"/>
        <v>0</v>
      </c>
      <c r="G20" s="139"/>
      <c r="H20" s="129"/>
      <c r="I20" s="129"/>
      <c r="J20" s="130"/>
    </row>
    <row r="21" spans="1:11" ht="13.2" x14ac:dyDescent="0.25">
      <c r="A21" s="136">
        <v>3000515</v>
      </c>
      <c r="B21" s="137" t="s">
        <v>133</v>
      </c>
      <c r="C21" s="138" t="s">
        <v>14</v>
      </c>
      <c r="D21" s="14"/>
      <c r="E21" s="140">
        <v>88</v>
      </c>
      <c r="F21" s="19">
        <f t="shared" si="1"/>
        <v>0</v>
      </c>
      <c r="G21" s="139"/>
      <c r="H21" s="129"/>
      <c r="I21" s="129"/>
      <c r="J21" s="130"/>
    </row>
    <row r="22" spans="1:11" ht="13.2" x14ac:dyDescent="0.25">
      <c r="A22" s="136">
        <v>3000443</v>
      </c>
      <c r="B22" s="137" t="s">
        <v>530</v>
      </c>
      <c r="C22" s="138" t="s">
        <v>14</v>
      </c>
      <c r="D22" s="14"/>
      <c r="E22" s="140">
        <v>0</v>
      </c>
      <c r="F22" s="19">
        <f t="shared" si="1"/>
        <v>0</v>
      </c>
      <c r="G22" s="139"/>
      <c r="H22" s="129"/>
      <c r="I22" s="129"/>
      <c r="J22" s="130"/>
    </row>
    <row r="23" spans="1:11" ht="13.2" x14ac:dyDescent="0.25">
      <c r="A23" s="136">
        <v>3000499</v>
      </c>
      <c r="B23" s="137" t="s">
        <v>134</v>
      </c>
      <c r="C23" s="138" t="s">
        <v>14</v>
      </c>
      <c r="D23" s="14"/>
      <c r="E23" s="140">
        <v>88</v>
      </c>
      <c r="F23" s="19">
        <f t="shared" si="1"/>
        <v>0</v>
      </c>
      <c r="G23" s="139"/>
      <c r="H23" s="129"/>
      <c r="I23" s="129"/>
      <c r="J23" s="130"/>
    </row>
    <row r="24" spans="1:11" ht="13.2" x14ac:dyDescent="0.25">
      <c r="A24" s="136">
        <v>3000551</v>
      </c>
      <c r="B24" s="137" t="s">
        <v>135</v>
      </c>
      <c r="C24" s="138" t="s">
        <v>14</v>
      </c>
      <c r="D24" s="14"/>
      <c r="E24" s="140">
        <v>88</v>
      </c>
      <c r="F24" s="19">
        <f t="shared" si="1"/>
        <v>0</v>
      </c>
      <c r="G24" s="139"/>
      <c r="H24" s="129"/>
      <c r="I24" s="129"/>
      <c r="J24" s="130"/>
      <c r="K24" s="130"/>
    </row>
    <row r="25" spans="1:11" ht="15" customHeight="1" x14ac:dyDescent="0.25">
      <c r="A25" s="108" t="s">
        <v>182</v>
      </c>
      <c r="B25" s="190" t="s">
        <v>180</v>
      </c>
      <c r="C25" s="190"/>
      <c r="D25" s="190"/>
      <c r="E25" s="8"/>
      <c r="F25" s="17">
        <f>F2+F7+F12+F17</f>
        <v>0</v>
      </c>
      <c r="G25" s="139"/>
    </row>
    <row r="26" spans="1:11" ht="15" customHeight="1" x14ac:dyDescent="0.25">
      <c r="A26" s="131" t="s">
        <v>182</v>
      </c>
      <c r="B26" s="189" t="s">
        <v>136</v>
      </c>
      <c r="C26" s="189"/>
      <c r="D26" s="189"/>
      <c r="E26" s="139"/>
      <c r="F26" s="22">
        <f>+F25</f>
        <v>0</v>
      </c>
      <c r="G26" s="139"/>
    </row>
    <row r="27" spans="1:11" x14ac:dyDescent="0.25">
      <c r="E27" s="139"/>
      <c r="F27" s="139"/>
      <c r="G27" s="139"/>
    </row>
    <row r="28" spans="1:11" x14ac:dyDescent="0.25">
      <c r="E28" s="139"/>
      <c r="F28" s="139"/>
      <c r="G28" s="139"/>
    </row>
    <row r="29" spans="1:11" x14ac:dyDescent="0.25">
      <c r="E29" s="139"/>
      <c r="F29" s="139"/>
      <c r="G29" s="139"/>
    </row>
  </sheetData>
  <sheetProtection algorithmName="SHA-512" hashValue="v6aGWkjdpejWMmQ/Ak1C1WoWTF5B5jB4nTu3h1zg4Qd/aGb0JAJlDGxzY0KPX53jtpYWhLiodDYAmytZpnSPlA==" saltValue="mhGUG0+jxSyJTkgwJ0+RgA==" spinCount="100000" sheet="1" objects="1" scenarios="1"/>
  <protectedRanges>
    <protectedRange sqref="H3:H24" name="Rango1"/>
    <protectedRange sqref="I3:I24" name="Rango1_1"/>
  </protectedRanges>
  <autoFilter ref="A1:F26" xr:uid="{00000000-0009-0000-0000-000002000000}"/>
  <mergeCells count="2">
    <mergeCell ref="B26:D26"/>
    <mergeCell ref="B25:D25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L66"/>
  <sheetViews>
    <sheetView topLeftCell="A43" zoomScaleNormal="100" workbookViewId="0">
      <selection activeCell="F63" sqref="A1:F63"/>
    </sheetView>
  </sheetViews>
  <sheetFormatPr baseColWidth="10" defaultRowHeight="12" x14ac:dyDescent="0.25"/>
  <cols>
    <col min="1" max="1" width="7.6640625" style="108" customWidth="1"/>
    <col min="2" max="2" width="30.6640625" style="108" customWidth="1"/>
    <col min="3" max="3" width="11.44140625" style="108" customWidth="1"/>
    <col min="4" max="4" width="11.44140625" style="111" customWidth="1"/>
    <col min="5" max="5" width="11.44140625" style="108" customWidth="1"/>
    <col min="6" max="249" width="11.44140625" style="108"/>
    <col min="250" max="250" width="14.5546875" style="108" customWidth="1"/>
    <col min="251" max="251" width="11.44140625" style="108"/>
    <col min="252" max="252" width="7.6640625" style="108" customWidth="1"/>
    <col min="253" max="253" width="11.44140625" style="108"/>
    <col min="254" max="254" width="30.6640625" style="108" customWidth="1"/>
    <col min="255" max="260" width="11.44140625" style="108"/>
    <col min="261" max="261" width="30.5546875" style="108" bestFit="1" customWidth="1"/>
    <col min="262" max="505" width="11.44140625" style="108"/>
    <col min="506" max="506" width="14.5546875" style="108" customWidth="1"/>
    <col min="507" max="507" width="11.44140625" style="108"/>
    <col min="508" max="508" width="7.6640625" style="108" customWidth="1"/>
    <col min="509" max="509" width="11.44140625" style="108"/>
    <col min="510" max="510" width="30.6640625" style="108" customWidth="1"/>
    <col min="511" max="516" width="11.44140625" style="108"/>
    <col min="517" max="517" width="30.5546875" style="108" bestFit="1" customWidth="1"/>
    <col min="518" max="761" width="11.44140625" style="108"/>
    <col min="762" max="762" width="14.5546875" style="108" customWidth="1"/>
    <col min="763" max="763" width="11.44140625" style="108"/>
    <col min="764" max="764" width="7.6640625" style="108" customWidth="1"/>
    <col min="765" max="765" width="11.44140625" style="108"/>
    <col min="766" max="766" width="30.6640625" style="108" customWidth="1"/>
    <col min="767" max="772" width="11.44140625" style="108"/>
    <col min="773" max="773" width="30.5546875" style="108" bestFit="1" customWidth="1"/>
    <col min="774" max="1017" width="11.44140625" style="108"/>
    <col min="1018" max="1018" width="14.5546875" style="108" customWidth="1"/>
    <col min="1019" max="1019" width="11.44140625" style="108"/>
    <col min="1020" max="1020" width="7.6640625" style="108" customWidth="1"/>
    <col min="1021" max="1021" width="11.44140625" style="108"/>
    <col min="1022" max="1022" width="30.6640625" style="108" customWidth="1"/>
    <col min="1023" max="1028" width="11.44140625" style="108"/>
    <col min="1029" max="1029" width="30.5546875" style="108" bestFit="1" customWidth="1"/>
    <col min="1030" max="1273" width="11.44140625" style="108"/>
    <col min="1274" max="1274" width="14.5546875" style="108" customWidth="1"/>
    <col min="1275" max="1275" width="11.44140625" style="108"/>
    <col min="1276" max="1276" width="7.6640625" style="108" customWidth="1"/>
    <col min="1277" max="1277" width="11.44140625" style="108"/>
    <col min="1278" max="1278" width="30.6640625" style="108" customWidth="1"/>
    <col min="1279" max="1284" width="11.44140625" style="108"/>
    <col min="1285" max="1285" width="30.5546875" style="108" bestFit="1" customWidth="1"/>
    <col min="1286" max="1529" width="11.44140625" style="108"/>
    <col min="1530" max="1530" width="14.5546875" style="108" customWidth="1"/>
    <col min="1531" max="1531" width="11.44140625" style="108"/>
    <col min="1532" max="1532" width="7.6640625" style="108" customWidth="1"/>
    <col min="1533" max="1533" width="11.44140625" style="108"/>
    <col min="1534" max="1534" width="30.6640625" style="108" customWidth="1"/>
    <col min="1535" max="1540" width="11.44140625" style="108"/>
    <col min="1541" max="1541" width="30.5546875" style="108" bestFit="1" customWidth="1"/>
    <col min="1542" max="1785" width="11.44140625" style="108"/>
    <col min="1786" max="1786" width="14.5546875" style="108" customWidth="1"/>
    <col min="1787" max="1787" width="11.44140625" style="108"/>
    <col min="1788" max="1788" width="7.6640625" style="108" customWidth="1"/>
    <col min="1789" max="1789" width="11.44140625" style="108"/>
    <col min="1790" max="1790" width="30.6640625" style="108" customWidth="1"/>
    <col min="1791" max="1796" width="11.44140625" style="108"/>
    <col min="1797" max="1797" width="30.5546875" style="108" bestFit="1" customWidth="1"/>
    <col min="1798" max="2041" width="11.44140625" style="108"/>
    <col min="2042" max="2042" width="14.5546875" style="108" customWidth="1"/>
    <col min="2043" max="2043" width="11.44140625" style="108"/>
    <col min="2044" max="2044" width="7.6640625" style="108" customWidth="1"/>
    <col min="2045" max="2045" width="11.44140625" style="108"/>
    <col min="2046" max="2046" width="30.6640625" style="108" customWidth="1"/>
    <col min="2047" max="2052" width="11.44140625" style="108"/>
    <col min="2053" max="2053" width="30.5546875" style="108" bestFit="1" customWidth="1"/>
    <col min="2054" max="2297" width="11.44140625" style="108"/>
    <col min="2298" max="2298" width="14.5546875" style="108" customWidth="1"/>
    <col min="2299" max="2299" width="11.44140625" style="108"/>
    <col min="2300" max="2300" width="7.6640625" style="108" customWidth="1"/>
    <col min="2301" max="2301" width="11.44140625" style="108"/>
    <col min="2302" max="2302" width="30.6640625" style="108" customWidth="1"/>
    <col min="2303" max="2308" width="11.44140625" style="108"/>
    <col min="2309" max="2309" width="30.5546875" style="108" bestFit="1" customWidth="1"/>
    <col min="2310" max="2553" width="11.44140625" style="108"/>
    <col min="2554" max="2554" width="14.5546875" style="108" customWidth="1"/>
    <col min="2555" max="2555" width="11.44140625" style="108"/>
    <col min="2556" max="2556" width="7.6640625" style="108" customWidth="1"/>
    <col min="2557" max="2557" width="11.44140625" style="108"/>
    <col min="2558" max="2558" width="30.6640625" style="108" customWidth="1"/>
    <col min="2559" max="2564" width="11.44140625" style="108"/>
    <col min="2565" max="2565" width="30.5546875" style="108" bestFit="1" customWidth="1"/>
    <col min="2566" max="2809" width="11.44140625" style="108"/>
    <col min="2810" max="2810" width="14.5546875" style="108" customWidth="1"/>
    <col min="2811" max="2811" width="11.44140625" style="108"/>
    <col min="2812" max="2812" width="7.6640625" style="108" customWidth="1"/>
    <col min="2813" max="2813" width="11.44140625" style="108"/>
    <col min="2814" max="2814" width="30.6640625" style="108" customWidth="1"/>
    <col min="2815" max="2820" width="11.44140625" style="108"/>
    <col min="2821" max="2821" width="30.5546875" style="108" bestFit="1" customWidth="1"/>
    <col min="2822" max="3065" width="11.44140625" style="108"/>
    <col min="3066" max="3066" width="14.5546875" style="108" customWidth="1"/>
    <col min="3067" max="3067" width="11.44140625" style="108"/>
    <col min="3068" max="3068" width="7.6640625" style="108" customWidth="1"/>
    <col min="3069" max="3069" width="11.44140625" style="108"/>
    <col min="3070" max="3070" width="30.6640625" style="108" customWidth="1"/>
    <col min="3071" max="3076" width="11.44140625" style="108"/>
    <col min="3077" max="3077" width="30.5546875" style="108" bestFit="1" customWidth="1"/>
    <col min="3078" max="3321" width="11.44140625" style="108"/>
    <col min="3322" max="3322" width="14.5546875" style="108" customWidth="1"/>
    <col min="3323" max="3323" width="11.44140625" style="108"/>
    <col min="3324" max="3324" width="7.6640625" style="108" customWidth="1"/>
    <col min="3325" max="3325" width="11.44140625" style="108"/>
    <col min="3326" max="3326" width="30.6640625" style="108" customWidth="1"/>
    <col min="3327" max="3332" width="11.44140625" style="108"/>
    <col min="3333" max="3333" width="30.5546875" style="108" bestFit="1" customWidth="1"/>
    <col min="3334" max="3577" width="11.44140625" style="108"/>
    <col min="3578" max="3578" width="14.5546875" style="108" customWidth="1"/>
    <col min="3579" max="3579" width="11.44140625" style="108"/>
    <col min="3580" max="3580" width="7.6640625" style="108" customWidth="1"/>
    <col min="3581" max="3581" width="11.44140625" style="108"/>
    <col min="3582" max="3582" width="30.6640625" style="108" customWidth="1"/>
    <col min="3583" max="3588" width="11.44140625" style="108"/>
    <col min="3589" max="3589" width="30.5546875" style="108" bestFit="1" customWidth="1"/>
    <col min="3590" max="3833" width="11.44140625" style="108"/>
    <col min="3834" max="3834" width="14.5546875" style="108" customWidth="1"/>
    <col min="3835" max="3835" width="11.44140625" style="108"/>
    <col min="3836" max="3836" width="7.6640625" style="108" customWidth="1"/>
    <col min="3837" max="3837" width="11.44140625" style="108"/>
    <col min="3838" max="3838" width="30.6640625" style="108" customWidth="1"/>
    <col min="3839" max="3844" width="11.44140625" style="108"/>
    <col min="3845" max="3845" width="30.5546875" style="108" bestFit="1" customWidth="1"/>
    <col min="3846" max="4089" width="11.44140625" style="108"/>
    <col min="4090" max="4090" width="14.5546875" style="108" customWidth="1"/>
    <col min="4091" max="4091" width="11.44140625" style="108"/>
    <col min="4092" max="4092" width="7.6640625" style="108" customWidth="1"/>
    <col min="4093" max="4093" width="11.44140625" style="108"/>
    <col min="4094" max="4094" width="30.6640625" style="108" customWidth="1"/>
    <col min="4095" max="4100" width="11.44140625" style="108"/>
    <col min="4101" max="4101" width="30.5546875" style="108" bestFit="1" customWidth="1"/>
    <col min="4102" max="4345" width="11.44140625" style="108"/>
    <col min="4346" max="4346" width="14.5546875" style="108" customWidth="1"/>
    <col min="4347" max="4347" width="11.44140625" style="108"/>
    <col min="4348" max="4348" width="7.6640625" style="108" customWidth="1"/>
    <col min="4349" max="4349" width="11.44140625" style="108"/>
    <col min="4350" max="4350" width="30.6640625" style="108" customWidth="1"/>
    <col min="4351" max="4356" width="11.44140625" style="108"/>
    <col min="4357" max="4357" width="30.5546875" style="108" bestFit="1" customWidth="1"/>
    <col min="4358" max="4601" width="11.44140625" style="108"/>
    <col min="4602" max="4602" width="14.5546875" style="108" customWidth="1"/>
    <col min="4603" max="4603" width="11.44140625" style="108"/>
    <col min="4604" max="4604" width="7.6640625" style="108" customWidth="1"/>
    <col min="4605" max="4605" width="11.44140625" style="108"/>
    <col min="4606" max="4606" width="30.6640625" style="108" customWidth="1"/>
    <col min="4607" max="4612" width="11.44140625" style="108"/>
    <col min="4613" max="4613" width="30.5546875" style="108" bestFit="1" customWidth="1"/>
    <col min="4614" max="4857" width="11.44140625" style="108"/>
    <col min="4858" max="4858" width="14.5546875" style="108" customWidth="1"/>
    <col min="4859" max="4859" width="11.44140625" style="108"/>
    <col min="4860" max="4860" width="7.6640625" style="108" customWidth="1"/>
    <col min="4861" max="4861" width="11.44140625" style="108"/>
    <col min="4862" max="4862" width="30.6640625" style="108" customWidth="1"/>
    <col min="4863" max="4868" width="11.44140625" style="108"/>
    <col min="4869" max="4869" width="30.5546875" style="108" bestFit="1" customWidth="1"/>
    <col min="4870" max="5113" width="11.44140625" style="108"/>
    <col min="5114" max="5114" width="14.5546875" style="108" customWidth="1"/>
    <col min="5115" max="5115" width="11.44140625" style="108"/>
    <col min="5116" max="5116" width="7.6640625" style="108" customWidth="1"/>
    <col min="5117" max="5117" width="11.44140625" style="108"/>
    <col min="5118" max="5118" width="30.6640625" style="108" customWidth="1"/>
    <col min="5119" max="5124" width="11.44140625" style="108"/>
    <col min="5125" max="5125" width="30.5546875" style="108" bestFit="1" customWidth="1"/>
    <col min="5126" max="5369" width="11.44140625" style="108"/>
    <col min="5370" max="5370" width="14.5546875" style="108" customWidth="1"/>
    <col min="5371" max="5371" width="11.44140625" style="108"/>
    <col min="5372" max="5372" width="7.6640625" style="108" customWidth="1"/>
    <col min="5373" max="5373" width="11.44140625" style="108"/>
    <col min="5374" max="5374" width="30.6640625" style="108" customWidth="1"/>
    <col min="5375" max="5380" width="11.44140625" style="108"/>
    <col min="5381" max="5381" width="30.5546875" style="108" bestFit="1" customWidth="1"/>
    <col min="5382" max="5625" width="11.44140625" style="108"/>
    <col min="5626" max="5626" width="14.5546875" style="108" customWidth="1"/>
    <col min="5627" max="5627" width="11.44140625" style="108"/>
    <col min="5628" max="5628" width="7.6640625" style="108" customWidth="1"/>
    <col min="5629" max="5629" width="11.44140625" style="108"/>
    <col min="5630" max="5630" width="30.6640625" style="108" customWidth="1"/>
    <col min="5631" max="5636" width="11.44140625" style="108"/>
    <col min="5637" max="5637" width="30.5546875" style="108" bestFit="1" customWidth="1"/>
    <col min="5638" max="5881" width="11.44140625" style="108"/>
    <col min="5882" max="5882" width="14.5546875" style="108" customWidth="1"/>
    <col min="5883" max="5883" width="11.44140625" style="108"/>
    <col min="5884" max="5884" width="7.6640625" style="108" customWidth="1"/>
    <col min="5885" max="5885" width="11.44140625" style="108"/>
    <col min="5886" max="5886" width="30.6640625" style="108" customWidth="1"/>
    <col min="5887" max="5892" width="11.44140625" style="108"/>
    <col min="5893" max="5893" width="30.5546875" style="108" bestFit="1" customWidth="1"/>
    <col min="5894" max="6137" width="11.44140625" style="108"/>
    <col min="6138" max="6138" width="14.5546875" style="108" customWidth="1"/>
    <col min="6139" max="6139" width="11.44140625" style="108"/>
    <col min="6140" max="6140" width="7.6640625" style="108" customWidth="1"/>
    <col min="6141" max="6141" width="11.44140625" style="108"/>
    <col min="6142" max="6142" width="30.6640625" style="108" customWidth="1"/>
    <col min="6143" max="6148" width="11.44140625" style="108"/>
    <col min="6149" max="6149" width="30.5546875" style="108" bestFit="1" customWidth="1"/>
    <col min="6150" max="6393" width="11.44140625" style="108"/>
    <col min="6394" max="6394" width="14.5546875" style="108" customWidth="1"/>
    <col min="6395" max="6395" width="11.44140625" style="108"/>
    <col min="6396" max="6396" width="7.6640625" style="108" customWidth="1"/>
    <col min="6397" max="6397" width="11.44140625" style="108"/>
    <col min="6398" max="6398" width="30.6640625" style="108" customWidth="1"/>
    <col min="6399" max="6404" width="11.44140625" style="108"/>
    <col min="6405" max="6405" width="30.5546875" style="108" bestFit="1" customWidth="1"/>
    <col min="6406" max="6649" width="11.44140625" style="108"/>
    <col min="6650" max="6650" width="14.5546875" style="108" customWidth="1"/>
    <col min="6651" max="6651" width="11.44140625" style="108"/>
    <col min="6652" max="6652" width="7.6640625" style="108" customWidth="1"/>
    <col min="6653" max="6653" width="11.44140625" style="108"/>
    <col min="6654" max="6654" width="30.6640625" style="108" customWidth="1"/>
    <col min="6655" max="6660" width="11.44140625" style="108"/>
    <col min="6661" max="6661" width="30.5546875" style="108" bestFit="1" customWidth="1"/>
    <col min="6662" max="6905" width="11.44140625" style="108"/>
    <col min="6906" max="6906" width="14.5546875" style="108" customWidth="1"/>
    <col min="6907" max="6907" width="11.44140625" style="108"/>
    <col min="6908" max="6908" width="7.6640625" style="108" customWidth="1"/>
    <col min="6909" max="6909" width="11.44140625" style="108"/>
    <col min="6910" max="6910" width="30.6640625" style="108" customWidth="1"/>
    <col min="6911" max="6916" width="11.44140625" style="108"/>
    <col min="6917" max="6917" width="30.5546875" style="108" bestFit="1" customWidth="1"/>
    <col min="6918" max="7161" width="11.44140625" style="108"/>
    <col min="7162" max="7162" width="14.5546875" style="108" customWidth="1"/>
    <col min="7163" max="7163" width="11.44140625" style="108"/>
    <col min="7164" max="7164" width="7.6640625" style="108" customWidth="1"/>
    <col min="7165" max="7165" width="11.44140625" style="108"/>
    <col min="7166" max="7166" width="30.6640625" style="108" customWidth="1"/>
    <col min="7167" max="7172" width="11.44140625" style="108"/>
    <col min="7173" max="7173" width="30.5546875" style="108" bestFit="1" customWidth="1"/>
    <col min="7174" max="7417" width="11.44140625" style="108"/>
    <col min="7418" max="7418" width="14.5546875" style="108" customWidth="1"/>
    <col min="7419" max="7419" width="11.44140625" style="108"/>
    <col min="7420" max="7420" width="7.6640625" style="108" customWidth="1"/>
    <col min="7421" max="7421" width="11.44140625" style="108"/>
    <col min="7422" max="7422" width="30.6640625" style="108" customWidth="1"/>
    <col min="7423" max="7428" width="11.44140625" style="108"/>
    <col min="7429" max="7429" width="30.5546875" style="108" bestFit="1" customWidth="1"/>
    <col min="7430" max="7673" width="11.44140625" style="108"/>
    <col min="7674" max="7674" width="14.5546875" style="108" customWidth="1"/>
    <col min="7675" max="7675" width="11.44140625" style="108"/>
    <col min="7676" max="7676" width="7.6640625" style="108" customWidth="1"/>
    <col min="7677" max="7677" width="11.44140625" style="108"/>
    <col min="7678" max="7678" width="30.6640625" style="108" customWidth="1"/>
    <col min="7679" max="7684" width="11.44140625" style="108"/>
    <col min="7685" max="7685" width="30.5546875" style="108" bestFit="1" customWidth="1"/>
    <col min="7686" max="7929" width="11.44140625" style="108"/>
    <col min="7930" max="7930" width="14.5546875" style="108" customWidth="1"/>
    <col min="7931" max="7931" width="11.44140625" style="108"/>
    <col min="7932" max="7932" width="7.6640625" style="108" customWidth="1"/>
    <col min="7933" max="7933" width="11.44140625" style="108"/>
    <col min="7934" max="7934" width="30.6640625" style="108" customWidth="1"/>
    <col min="7935" max="7940" width="11.44140625" style="108"/>
    <col min="7941" max="7941" width="30.5546875" style="108" bestFit="1" customWidth="1"/>
    <col min="7942" max="8185" width="11.44140625" style="108"/>
    <col min="8186" max="8186" width="14.5546875" style="108" customWidth="1"/>
    <col min="8187" max="8187" width="11.44140625" style="108"/>
    <col min="8188" max="8188" width="7.6640625" style="108" customWidth="1"/>
    <col min="8189" max="8189" width="11.44140625" style="108"/>
    <col min="8190" max="8190" width="30.6640625" style="108" customWidth="1"/>
    <col min="8191" max="8196" width="11.44140625" style="108"/>
    <col min="8197" max="8197" width="30.5546875" style="108" bestFit="1" customWidth="1"/>
    <col min="8198" max="8441" width="11.44140625" style="108"/>
    <col min="8442" max="8442" width="14.5546875" style="108" customWidth="1"/>
    <col min="8443" max="8443" width="11.44140625" style="108"/>
    <col min="8444" max="8444" width="7.6640625" style="108" customWidth="1"/>
    <col min="8445" max="8445" width="11.44140625" style="108"/>
    <col min="8446" max="8446" width="30.6640625" style="108" customWidth="1"/>
    <col min="8447" max="8452" width="11.44140625" style="108"/>
    <col min="8453" max="8453" width="30.5546875" style="108" bestFit="1" customWidth="1"/>
    <col min="8454" max="8697" width="11.44140625" style="108"/>
    <col min="8698" max="8698" width="14.5546875" style="108" customWidth="1"/>
    <col min="8699" max="8699" width="11.44140625" style="108"/>
    <col min="8700" max="8700" width="7.6640625" style="108" customWidth="1"/>
    <col min="8701" max="8701" width="11.44140625" style="108"/>
    <col min="8702" max="8702" width="30.6640625" style="108" customWidth="1"/>
    <col min="8703" max="8708" width="11.44140625" style="108"/>
    <col min="8709" max="8709" width="30.5546875" style="108" bestFit="1" customWidth="1"/>
    <col min="8710" max="8953" width="11.44140625" style="108"/>
    <col min="8954" max="8954" width="14.5546875" style="108" customWidth="1"/>
    <col min="8955" max="8955" width="11.44140625" style="108"/>
    <col min="8956" max="8956" width="7.6640625" style="108" customWidth="1"/>
    <col min="8957" max="8957" width="11.44140625" style="108"/>
    <col min="8958" max="8958" width="30.6640625" style="108" customWidth="1"/>
    <col min="8959" max="8964" width="11.44140625" style="108"/>
    <col min="8965" max="8965" width="30.5546875" style="108" bestFit="1" customWidth="1"/>
    <col min="8966" max="9209" width="11.44140625" style="108"/>
    <col min="9210" max="9210" width="14.5546875" style="108" customWidth="1"/>
    <col min="9211" max="9211" width="11.44140625" style="108"/>
    <col min="9212" max="9212" width="7.6640625" style="108" customWidth="1"/>
    <col min="9213" max="9213" width="11.44140625" style="108"/>
    <col min="9214" max="9214" width="30.6640625" style="108" customWidth="1"/>
    <col min="9215" max="9220" width="11.44140625" style="108"/>
    <col min="9221" max="9221" width="30.5546875" style="108" bestFit="1" customWidth="1"/>
    <col min="9222" max="9465" width="11.44140625" style="108"/>
    <col min="9466" max="9466" width="14.5546875" style="108" customWidth="1"/>
    <col min="9467" max="9467" width="11.44140625" style="108"/>
    <col min="9468" max="9468" width="7.6640625" style="108" customWidth="1"/>
    <col min="9469" max="9469" width="11.44140625" style="108"/>
    <col min="9470" max="9470" width="30.6640625" style="108" customWidth="1"/>
    <col min="9471" max="9476" width="11.44140625" style="108"/>
    <col min="9477" max="9477" width="30.5546875" style="108" bestFit="1" customWidth="1"/>
    <col min="9478" max="9721" width="11.44140625" style="108"/>
    <col min="9722" max="9722" width="14.5546875" style="108" customWidth="1"/>
    <col min="9723" max="9723" width="11.44140625" style="108"/>
    <col min="9724" max="9724" width="7.6640625" style="108" customWidth="1"/>
    <col min="9725" max="9725" width="11.44140625" style="108"/>
    <col min="9726" max="9726" width="30.6640625" style="108" customWidth="1"/>
    <col min="9727" max="9732" width="11.44140625" style="108"/>
    <col min="9733" max="9733" width="30.5546875" style="108" bestFit="1" customWidth="1"/>
    <col min="9734" max="9977" width="11.44140625" style="108"/>
    <col min="9978" max="9978" width="14.5546875" style="108" customWidth="1"/>
    <col min="9979" max="9979" width="11.44140625" style="108"/>
    <col min="9980" max="9980" width="7.6640625" style="108" customWidth="1"/>
    <col min="9981" max="9981" width="11.44140625" style="108"/>
    <col min="9982" max="9982" width="30.6640625" style="108" customWidth="1"/>
    <col min="9983" max="9988" width="11.44140625" style="108"/>
    <col min="9989" max="9989" width="30.5546875" style="108" bestFit="1" customWidth="1"/>
    <col min="9990" max="10233" width="11.44140625" style="108"/>
    <col min="10234" max="10234" width="14.5546875" style="108" customWidth="1"/>
    <col min="10235" max="10235" width="11.44140625" style="108"/>
    <col min="10236" max="10236" width="7.6640625" style="108" customWidth="1"/>
    <col min="10237" max="10237" width="11.44140625" style="108"/>
    <col min="10238" max="10238" width="30.6640625" style="108" customWidth="1"/>
    <col min="10239" max="10244" width="11.44140625" style="108"/>
    <col min="10245" max="10245" width="30.5546875" style="108" bestFit="1" customWidth="1"/>
    <col min="10246" max="10489" width="11.44140625" style="108"/>
    <col min="10490" max="10490" width="14.5546875" style="108" customWidth="1"/>
    <col min="10491" max="10491" width="11.44140625" style="108"/>
    <col min="10492" max="10492" width="7.6640625" style="108" customWidth="1"/>
    <col min="10493" max="10493" width="11.44140625" style="108"/>
    <col min="10494" max="10494" width="30.6640625" style="108" customWidth="1"/>
    <col min="10495" max="10500" width="11.44140625" style="108"/>
    <col min="10501" max="10501" width="30.5546875" style="108" bestFit="1" customWidth="1"/>
    <col min="10502" max="10745" width="11.44140625" style="108"/>
    <col min="10746" max="10746" width="14.5546875" style="108" customWidth="1"/>
    <col min="10747" max="10747" width="11.44140625" style="108"/>
    <col min="10748" max="10748" width="7.6640625" style="108" customWidth="1"/>
    <col min="10749" max="10749" width="11.44140625" style="108"/>
    <col min="10750" max="10750" width="30.6640625" style="108" customWidth="1"/>
    <col min="10751" max="10756" width="11.44140625" style="108"/>
    <col min="10757" max="10757" width="30.5546875" style="108" bestFit="1" customWidth="1"/>
    <col min="10758" max="11001" width="11.44140625" style="108"/>
    <col min="11002" max="11002" width="14.5546875" style="108" customWidth="1"/>
    <col min="11003" max="11003" width="11.44140625" style="108"/>
    <col min="11004" max="11004" width="7.6640625" style="108" customWidth="1"/>
    <col min="11005" max="11005" width="11.44140625" style="108"/>
    <col min="11006" max="11006" width="30.6640625" style="108" customWidth="1"/>
    <col min="11007" max="11012" width="11.44140625" style="108"/>
    <col min="11013" max="11013" width="30.5546875" style="108" bestFit="1" customWidth="1"/>
    <col min="11014" max="11257" width="11.44140625" style="108"/>
    <col min="11258" max="11258" width="14.5546875" style="108" customWidth="1"/>
    <col min="11259" max="11259" width="11.44140625" style="108"/>
    <col min="11260" max="11260" width="7.6640625" style="108" customWidth="1"/>
    <col min="11261" max="11261" width="11.44140625" style="108"/>
    <col min="11262" max="11262" width="30.6640625" style="108" customWidth="1"/>
    <col min="11263" max="11268" width="11.44140625" style="108"/>
    <col min="11269" max="11269" width="30.5546875" style="108" bestFit="1" customWidth="1"/>
    <col min="11270" max="11513" width="11.44140625" style="108"/>
    <col min="11514" max="11514" width="14.5546875" style="108" customWidth="1"/>
    <col min="11515" max="11515" width="11.44140625" style="108"/>
    <col min="11516" max="11516" width="7.6640625" style="108" customWidth="1"/>
    <col min="11517" max="11517" width="11.44140625" style="108"/>
    <col min="11518" max="11518" width="30.6640625" style="108" customWidth="1"/>
    <col min="11519" max="11524" width="11.44140625" style="108"/>
    <col min="11525" max="11525" width="30.5546875" style="108" bestFit="1" customWidth="1"/>
    <col min="11526" max="11769" width="11.44140625" style="108"/>
    <col min="11770" max="11770" width="14.5546875" style="108" customWidth="1"/>
    <col min="11771" max="11771" width="11.44140625" style="108"/>
    <col min="11772" max="11772" width="7.6640625" style="108" customWidth="1"/>
    <col min="11773" max="11773" width="11.44140625" style="108"/>
    <col min="11774" max="11774" width="30.6640625" style="108" customWidth="1"/>
    <col min="11775" max="11780" width="11.44140625" style="108"/>
    <col min="11781" max="11781" width="30.5546875" style="108" bestFit="1" customWidth="1"/>
    <col min="11782" max="12025" width="11.44140625" style="108"/>
    <col min="12026" max="12026" width="14.5546875" style="108" customWidth="1"/>
    <col min="12027" max="12027" width="11.44140625" style="108"/>
    <col min="12028" max="12028" width="7.6640625" style="108" customWidth="1"/>
    <col min="12029" max="12029" width="11.44140625" style="108"/>
    <col min="12030" max="12030" width="30.6640625" style="108" customWidth="1"/>
    <col min="12031" max="12036" width="11.44140625" style="108"/>
    <col min="12037" max="12037" width="30.5546875" style="108" bestFit="1" customWidth="1"/>
    <col min="12038" max="12281" width="11.44140625" style="108"/>
    <col min="12282" max="12282" width="14.5546875" style="108" customWidth="1"/>
    <col min="12283" max="12283" width="11.44140625" style="108"/>
    <col min="12284" max="12284" width="7.6640625" style="108" customWidth="1"/>
    <col min="12285" max="12285" width="11.44140625" style="108"/>
    <col min="12286" max="12286" width="30.6640625" style="108" customWidth="1"/>
    <col min="12287" max="12292" width="11.44140625" style="108"/>
    <col min="12293" max="12293" width="30.5546875" style="108" bestFit="1" customWidth="1"/>
    <col min="12294" max="12537" width="11.44140625" style="108"/>
    <col min="12538" max="12538" width="14.5546875" style="108" customWidth="1"/>
    <col min="12539" max="12539" width="11.44140625" style="108"/>
    <col min="12540" max="12540" width="7.6640625" style="108" customWidth="1"/>
    <col min="12541" max="12541" width="11.44140625" style="108"/>
    <col min="12542" max="12542" width="30.6640625" style="108" customWidth="1"/>
    <col min="12543" max="12548" width="11.44140625" style="108"/>
    <col min="12549" max="12549" width="30.5546875" style="108" bestFit="1" customWidth="1"/>
    <col min="12550" max="12793" width="11.44140625" style="108"/>
    <col min="12794" max="12794" width="14.5546875" style="108" customWidth="1"/>
    <col min="12795" max="12795" width="11.44140625" style="108"/>
    <col min="12796" max="12796" width="7.6640625" style="108" customWidth="1"/>
    <col min="12797" max="12797" width="11.44140625" style="108"/>
    <col min="12798" max="12798" width="30.6640625" style="108" customWidth="1"/>
    <col min="12799" max="12804" width="11.44140625" style="108"/>
    <col min="12805" max="12805" width="30.5546875" style="108" bestFit="1" customWidth="1"/>
    <col min="12806" max="13049" width="11.44140625" style="108"/>
    <col min="13050" max="13050" width="14.5546875" style="108" customWidth="1"/>
    <col min="13051" max="13051" width="11.44140625" style="108"/>
    <col min="13052" max="13052" width="7.6640625" style="108" customWidth="1"/>
    <col min="13053" max="13053" width="11.44140625" style="108"/>
    <col min="13054" max="13054" width="30.6640625" style="108" customWidth="1"/>
    <col min="13055" max="13060" width="11.44140625" style="108"/>
    <col min="13061" max="13061" width="30.5546875" style="108" bestFit="1" customWidth="1"/>
    <col min="13062" max="13305" width="11.44140625" style="108"/>
    <col min="13306" max="13306" width="14.5546875" style="108" customWidth="1"/>
    <col min="13307" max="13307" width="11.44140625" style="108"/>
    <col min="13308" max="13308" width="7.6640625" style="108" customWidth="1"/>
    <col min="13309" max="13309" width="11.44140625" style="108"/>
    <col min="13310" max="13310" width="30.6640625" style="108" customWidth="1"/>
    <col min="13311" max="13316" width="11.44140625" style="108"/>
    <col min="13317" max="13317" width="30.5546875" style="108" bestFit="1" customWidth="1"/>
    <col min="13318" max="13561" width="11.44140625" style="108"/>
    <col min="13562" max="13562" width="14.5546875" style="108" customWidth="1"/>
    <col min="13563" max="13563" width="11.44140625" style="108"/>
    <col min="13564" max="13564" width="7.6640625" style="108" customWidth="1"/>
    <col min="13565" max="13565" width="11.44140625" style="108"/>
    <col min="13566" max="13566" width="30.6640625" style="108" customWidth="1"/>
    <col min="13567" max="13572" width="11.44140625" style="108"/>
    <col min="13573" max="13573" width="30.5546875" style="108" bestFit="1" customWidth="1"/>
    <col min="13574" max="13817" width="11.44140625" style="108"/>
    <col min="13818" max="13818" width="14.5546875" style="108" customWidth="1"/>
    <col min="13819" max="13819" width="11.44140625" style="108"/>
    <col min="13820" max="13820" width="7.6640625" style="108" customWidth="1"/>
    <col min="13821" max="13821" width="11.44140625" style="108"/>
    <col min="13822" max="13822" width="30.6640625" style="108" customWidth="1"/>
    <col min="13823" max="13828" width="11.44140625" style="108"/>
    <col min="13829" max="13829" width="30.5546875" style="108" bestFit="1" customWidth="1"/>
    <col min="13830" max="14073" width="11.44140625" style="108"/>
    <col min="14074" max="14074" width="14.5546875" style="108" customWidth="1"/>
    <col min="14075" max="14075" width="11.44140625" style="108"/>
    <col min="14076" max="14076" width="7.6640625" style="108" customWidth="1"/>
    <col min="14077" max="14077" width="11.44140625" style="108"/>
    <col min="14078" max="14078" width="30.6640625" style="108" customWidth="1"/>
    <col min="14079" max="14084" width="11.44140625" style="108"/>
    <col min="14085" max="14085" width="30.5546875" style="108" bestFit="1" customWidth="1"/>
    <col min="14086" max="14329" width="11.44140625" style="108"/>
    <col min="14330" max="14330" width="14.5546875" style="108" customWidth="1"/>
    <col min="14331" max="14331" width="11.44140625" style="108"/>
    <col min="14332" max="14332" width="7.6640625" style="108" customWidth="1"/>
    <col min="14333" max="14333" width="11.44140625" style="108"/>
    <col min="14334" max="14334" width="30.6640625" style="108" customWidth="1"/>
    <col min="14335" max="14340" width="11.44140625" style="108"/>
    <col min="14341" max="14341" width="30.5546875" style="108" bestFit="1" customWidth="1"/>
    <col min="14342" max="14585" width="11.44140625" style="108"/>
    <col min="14586" max="14586" width="14.5546875" style="108" customWidth="1"/>
    <col min="14587" max="14587" width="11.44140625" style="108"/>
    <col min="14588" max="14588" width="7.6640625" style="108" customWidth="1"/>
    <col min="14589" max="14589" width="11.44140625" style="108"/>
    <col min="14590" max="14590" width="30.6640625" style="108" customWidth="1"/>
    <col min="14591" max="14596" width="11.44140625" style="108"/>
    <col min="14597" max="14597" width="30.5546875" style="108" bestFit="1" customWidth="1"/>
    <col min="14598" max="14841" width="11.44140625" style="108"/>
    <col min="14842" max="14842" width="14.5546875" style="108" customWidth="1"/>
    <col min="14843" max="14843" width="11.44140625" style="108"/>
    <col min="14844" max="14844" width="7.6640625" style="108" customWidth="1"/>
    <col min="14845" max="14845" width="11.44140625" style="108"/>
    <col min="14846" max="14846" width="30.6640625" style="108" customWidth="1"/>
    <col min="14847" max="14852" width="11.44140625" style="108"/>
    <col min="14853" max="14853" width="30.5546875" style="108" bestFit="1" customWidth="1"/>
    <col min="14854" max="15097" width="11.44140625" style="108"/>
    <col min="15098" max="15098" width="14.5546875" style="108" customWidth="1"/>
    <col min="15099" max="15099" width="11.44140625" style="108"/>
    <col min="15100" max="15100" width="7.6640625" style="108" customWidth="1"/>
    <col min="15101" max="15101" width="11.44140625" style="108"/>
    <col min="15102" max="15102" width="30.6640625" style="108" customWidth="1"/>
    <col min="15103" max="15108" width="11.44140625" style="108"/>
    <col min="15109" max="15109" width="30.5546875" style="108" bestFit="1" customWidth="1"/>
    <col min="15110" max="15353" width="11.44140625" style="108"/>
    <col min="15354" max="15354" width="14.5546875" style="108" customWidth="1"/>
    <col min="15355" max="15355" width="11.44140625" style="108"/>
    <col min="15356" max="15356" width="7.6640625" style="108" customWidth="1"/>
    <col min="15357" max="15357" width="11.44140625" style="108"/>
    <col min="15358" max="15358" width="30.6640625" style="108" customWidth="1"/>
    <col min="15359" max="15364" width="11.44140625" style="108"/>
    <col min="15365" max="15365" width="30.5546875" style="108" bestFit="1" customWidth="1"/>
    <col min="15366" max="15609" width="11.44140625" style="108"/>
    <col min="15610" max="15610" width="14.5546875" style="108" customWidth="1"/>
    <col min="15611" max="15611" width="11.44140625" style="108"/>
    <col min="15612" max="15612" width="7.6640625" style="108" customWidth="1"/>
    <col min="15613" max="15613" width="11.44140625" style="108"/>
    <col min="15614" max="15614" width="30.6640625" style="108" customWidth="1"/>
    <col min="15615" max="15620" width="11.44140625" style="108"/>
    <col min="15621" max="15621" width="30.5546875" style="108" bestFit="1" customWidth="1"/>
    <col min="15622" max="15865" width="11.44140625" style="108"/>
    <col min="15866" max="15866" width="14.5546875" style="108" customWidth="1"/>
    <col min="15867" max="15867" width="11.44140625" style="108"/>
    <col min="15868" max="15868" width="7.6640625" style="108" customWidth="1"/>
    <col min="15869" max="15869" width="11.44140625" style="108"/>
    <col min="15870" max="15870" width="30.6640625" style="108" customWidth="1"/>
    <col min="15871" max="15876" width="11.44140625" style="108"/>
    <col min="15877" max="15877" width="30.5546875" style="108" bestFit="1" customWidth="1"/>
    <col min="15878" max="16121" width="11.44140625" style="108"/>
    <col min="16122" max="16122" width="14.5546875" style="108" customWidth="1"/>
    <col min="16123" max="16123" width="11.44140625" style="108"/>
    <col min="16124" max="16124" width="7.6640625" style="108" customWidth="1"/>
    <col min="16125" max="16125" width="11.44140625" style="108"/>
    <col min="16126" max="16126" width="30.6640625" style="108" customWidth="1"/>
    <col min="16127" max="16132" width="11.44140625" style="108"/>
    <col min="16133" max="16133" width="30.5546875" style="108" bestFit="1" customWidth="1"/>
    <col min="16134" max="16377" width="11.44140625" style="108"/>
    <col min="16378" max="16378" width="14.5546875" style="108" customWidth="1"/>
    <col min="16379" max="16384" width="11.44140625" style="108"/>
  </cols>
  <sheetData>
    <row r="1" spans="1:12" x14ac:dyDescent="0.25">
      <c r="A1" s="116" t="s">
        <v>183</v>
      </c>
      <c r="B1" s="116" t="s">
        <v>15</v>
      </c>
      <c r="C1" s="116" t="s">
        <v>16</v>
      </c>
      <c r="D1" s="116" t="s">
        <v>137</v>
      </c>
      <c r="E1" s="116" t="s">
        <v>138</v>
      </c>
      <c r="F1" s="124"/>
      <c r="I1" s="192"/>
      <c r="J1" s="192"/>
      <c r="K1" s="192"/>
      <c r="L1" s="192"/>
    </row>
    <row r="2" spans="1:12" x14ac:dyDescent="0.25">
      <c r="A2" s="125">
        <v>1</v>
      </c>
      <c r="B2" s="118" t="s">
        <v>533</v>
      </c>
      <c r="C2" s="6">
        <v>25</v>
      </c>
      <c r="D2" s="10">
        <f>VLOOKUP(B2,ESTRUCTURAS!$A$2:$H$272,8,0)</f>
        <v>0</v>
      </c>
      <c r="E2" s="11">
        <f>C2*D2</f>
        <v>0</v>
      </c>
      <c r="F2" s="124"/>
      <c r="G2" s="120"/>
      <c r="H2" s="121"/>
      <c r="I2" s="24"/>
      <c r="J2" s="25"/>
      <c r="K2" s="24"/>
      <c r="L2" s="25"/>
    </row>
    <row r="3" spans="1:12" x14ac:dyDescent="0.25">
      <c r="A3" s="125">
        <v>2</v>
      </c>
      <c r="B3" s="118" t="s">
        <v>534</v>
      </c>
      <c r="C3" s="6">
        <v>63</v>
      </c>
      <c r="D3" s="10">
        <f>VLOOKUP(B3,ESTRUCTURAS!$A$2:$H$272,8,0)</f>
        <v>0</v>
      </c>
      <c r="E3" s="11">
        <f t="shared" ref="E3:E61" si="0">C3*D3</f>
        <v>0</v>
      </c>
      <c r="F3" s="124"/>
      <c r="G3" s="120"/>
      <c r="H3" s="121"/>
      <c r="I3" s="24"/>
      <c r="J3" s="25"/>
      <c r="K3" s="24"/>
      <c r="L3" s="25"/>
    </row>
    <row r="4" spans="1:12" x14ac:dyDescent="0.25">
      <c r="A4" s="125">
        <v>3</v>
      </c>
      <c r="B4" s="118" t="s">
        <v>142</v>
      </c>
      <c r="C4" s="6">
        <v>14</v>
      </c>
      <c r="D4" s="10">
        <f>VLOOKUP(B4,ESTRUCTURAS!$A$2:$H$272,8,0)</f>
        <v>0</v>
      </c>
      <c r="E4" s="11">
        <f t="shared" si="0"/>
        <v>0</v>
      </c>
      <c r="F4" s="126"/>
      <c r="G4" s="120"/>
      <c r="H4" s="121"/>
      <c r="I4" s="24"/>
      <c r="J4" s="25"/>
      <c r="K4" s="24"/>
      <c r="L4" s="25"/>
    </row>
    <row r="5" spans="1:12" x14ac:dyDescent="0.25">
      <c r="A5" s="125">
        <v>4</v>
      </c>
      <c r="B5" s="118" t="s">
        <v>802</v>
      </c>
      <c r="C5" s="6">
        <v>2</v>
      </c>
      <c r="D5" s="10">
        <f>VLOOKUP(B5,ESTRUCTURAS!$A$2:$H$272,8,0)</f>
        <v>0</v>
      </c>
      <c r="E5" s="11">
        <f t="shared" si="0"/>
        <v>0</v>
      </c>
      <c r="F5" s="124"/>
      <c r="G5" s="120"/>
      <c r="H5" s="121"/>
      <c r="I5" s="24"/>
      <c r="J5" s="25"/>
      <c r="K5" s="24"/>
      <c r="L5" s="25"/>
    </row>
    <row r="6" spans="1:12" x14ac:dyDescent="0.25">
      <c r="A6" s="125">
        <v>5</v>
      </c>
      <c r="B6" s="118" t="s">
        <v>159</v>
      </c>
      <c r="C6" s="6">
        <v>16</v>
      </c>
      <c r="D6" s="10">
        <f>VLOOKUP(B6,ESTRUCTURAS!$A$2:$H$272,8,0)</f>
        <v>0</v>
      </c>
      <c r="E6" s="11">
        <f t="shared" si="0"/>
        <v>0</v>
      </c>
      <c r="F6" s="124"/>
      <c r="G6" s="120"/>
      <c r="H6" s="121"/>
      <c r="I6" s="24"/>
      <c r="J6" s="25"/>
      <c r="K6" s="24"/>
      <c r="L6" s="25"/>
    </row>
    <row r="7" spans="1:12" x14ac:dyDescent="0.25">
      <c r="A7" s="125">
        <v>6</v>
      </c>
      <c r="B7" s="118" t="s">
        <v>160</v>
      </c>
      <c r="C7" s="6">
        <v>28</v>
      </c>
      <c r="D7" s="10">
        <f>VLOOKUP(B7,ESTRUCTURAS!$A$2:$H$272,8,0)</f>
        <v>0</v>
      </c>
      <c r="E7" s="11">
        <f t="shared" si="0"/>
        <v>0</v>
      </c>
      <c r="F7" s="124"/>
      <c r="G7" s="120"/>
      <c r="H7" s="121"/>
      <c r="I7" s="24"/>
      <c r="J7" s="25"/>
      <c r="K7" s="24"/>
      <c r="L7" s="25"/>
    </row>
    <row r="8" spans="1:12" x14ac:dyDescent="0.25">
      <c r="A8" s="125">
        <v>7</v>
      </c>
      <c r="B8" s="118" t="s">
        <v>161</v>
      </c>
      <c r="C8" s="6">
        <v>49</v>
      </c>
      <c r="D8" s="10">
        <f>VLOOKUP(B8,ESTRUCTURAS!$A$2:$H$272,8,0)</f>
        <v>0</v>
      </c>
      <c r="E8" s="11">
        <f t="shared" si="0"/>
        <v>0</v>
      </c>
      <c r="F8" s="124"/>
      <c r="G8" s="120"/>
      <c r="H8" s="121"/>
      <c r="I8" s="24"/>
      <c r="J8" s="25"/>
      <c r="K8" s="24"/>
      <c r="L8" s="25"/>
    </row>
    <row r="9" spans="1:12" x14ac:dyDescent="0.25">
      <c r="A9" s="125">
        <v>8</v>
      </c>
      <c r="B9" s="118" t="s">
        <v>231</v>
      </c>
      <c r="C9" s="6">
        <v>2</v>
      </c>
      <c r="D9" s="10">
        <f>VLOOKUP(B9,ESTRUCTURAS!$A$2:$H$272,8,0)</f>
        <v>0</v>
      </c>
      <c r="E9" s="11">
        <f t="shared" si="0"/>
        <v>0</v>
      </c>
      <c r="F9" s="124"/>
      <c r="G9" s="120"/>
      <c r="H9" s="121"/>
      <c r="I9" s="24"/>
      <c r="J9" s="25"/>
      <c r="K9" s="24"/>
      <c r="L9" s="25"/>
    </row>
    <row r="10" spans="1:12" x14ac:dyDescent="0.25">
      <c r="A10" s="125">
        <v>9</v>
      </c>
      <c r="B10" s="118" t="s">
        <v>803</v>
      </c>
      <c r="C10" s="6">
        <v>8</v>
      </c>
      <c r="D10" s="10">
        <f>VLOOKUP(B10,ESTRUCTURAS!$A$2:$H$272,8,0)</f>
        <v>0</v>
      </c>
      <c r="E10" s="11">
        <f t="shared" si="0"/>
        <v>0</v>
      </c>
      <c r="F10" s="124"/>
      <c r="G10" s="120"/>
      <c r="H10" s="121"/>
      <c r="I10" s="24"/>
      <c r="J10" s="25"/>
      <c r="K10" s="24"/>
      <c r="L10" s="25"/>
    </row>
    <row r="11" spans="1:12" x14ac:dyDescent="0.25">
      <c r="A11" s="125">
        <v>10</v>
      </c>
      <c r="B11" s="118" t="s">
        <v>144</v>
      </c>
      <c r="C11" s="6">
        <v>27</v>
      </c>
      <c r="D11" s="10">
        <f>VLOOKUP(B11,ESTRUCTURAS!$A$2:$H$272,8,0)</f>
        <v>0</v>
      </c>
      <c r="E11" s="11">
        <f t="shared" si="0"/>
        <v>0</v>
      </c>
      <c r="F11" s="124"/>
      <c r="G11" s="120"/>
      <c r="H11" s="121"/>
      <c r="I11" s="24"/>
      <c r="J11" s="25"/>
      <c r="K11" s="24"/>
      <c r="L11" s="25"/>
    </row>
    <row r="12" spans="1:12" x14ac:dyDescent="0.25">
      <c r="A12" s="125">
        <v>11</v>
      </c>
      <c r="B12" s="118" t="s">
        <v>540</v>
      </c>
      <c r="C12" s="6">
        <v>3</v>
      </c>
      <c r="D12" s="10">
        <f>VLOOKUP(B12,ESTRUCTURAS!$A$2:$H$272,8,0)</f>
        <v>0</v>
      </c>
      <c r="E12" s="11">
        <f t="shared" si="0"/>
        <v>0</v>
      </c>
      <c r="F12" s="124"/>
      <c r="G12" s="120"/>
      <c r="H12" s="121"/>
      <c r="I12" s="24"/>
      <c r="J12" s="25"/>
      <c r="K12" s="24"/>
      <c r="L12" s="25"/>
    </row>
    <row r="13" spans="1:12" x14ac:dyDescent="0.25">
      <c r="A13" s="125">
        <v>12</v>
      </c>
      <c r="B13" s="118" t="s">
        <v>145</v>
      </c>
      <c r="C13" s="6">
        <v>12</v>
      </c>
      <c r="D13" s="10">
        <f>VLOOKUP(B13,ESTRUCTURAS!$A$2:$H$272,8,0)</f>
        <v>0</v>
      </c>
      <c r="E13" s="11">
        <f t="shared" si="0"/>
        <v>0</v>
      </c>
      <c r="F13" s="124"/>
      <c r="G13" s="120"/>
      <c r="H13" s="121"/>
      <c r="I13" s="24"/>
      <c r="J13" s="25"/>
      <c r="K13" s="24"/>
      <c r="L13" s="25"/>
    </row>
    <row r="14" spans="1:12" x14ac:dyDescent="0.25">
      <c r="A14" s="125">
        <v>13</v>
      </c>
      <c r="B14" s="118" t="s">
        <v>541</v>
      </c>
      <c r="C14" s="6">
        <v>11</v>
      </c>
      <c r="D14" s="10">
        <f>VLOOKUP(B14,ESTRUCTURAS!$A$2:$H$272,8,0)</f>
        <v>0</v>
      </c>
      <c r="E14" s="11">
        <f t="shared" si="0"/>
        <v>0</v>
      </c>
      <c r="F14" s="124"/>
      <c r="G14" s="120"/>
      <c r="H14" s="121"/>
      <c r="I14" s="24"/>
      <c r="J14" s="25"/>
      <c r="K14" s="24"/>
      <c r="L14" s="25"/>
    </row>
    <row r="15" spans="1:12" x14ac:dyDescent="0.25">
      <c r="A15" s="125">
        <v>14</v>
      </c>
      <c r="B15" s="118" t="s">
        <v>146</v>
      </c>
      <c r="C15" s="6">
        <v>10</v>
      </c>
      <c r="D15" s="10">
        <f>VLOOKUP(B15,ESTRUCTURAS!$A$2:$H$272,8,0)</f>
        <v>0</v>
      </c>
      <c r="E15" s="11">
        <f t="shared" si="0"/>
        <v>0</v>
      </c>
      <c r="F15" s="124"/>
      <c r="G15" s="120"/>
      <c r="H15" s="121"/>
      <c r="I15" s="24"/>
      <c r="J15" s="25"/>
      <c r="K15" s="24"/>
      <c r="L15" s="25"/>
    </row>
    <row r="16" spans="1:12" x14ac:dyDescent="0.25">
      <c r="A16" s="125">
        <v>15</v>
      </c>
      <c r="B16" s="118" t="s">
        <v>829</v>
      </c>
      <c r="C16" s="6">
        <v>10</v>
      </c>
      <c r="D16" s="10">
        <f>VLOOKUP(B16,ESTRUCTURAS!$A$2:$H$272,8,0)</f>
        <v>0</v>
      </c>
      <c r="E16" s="11">
        <f t="shared" si="0"/>
        <v>0</v>
      </c>
      <c r="F16" s="124"/>
      <c r="G16" s="120"/>
      <c r="H16" s="121"/>
      <c r="I16" s="24"/>
      <c r="J16" s="25"/>
      <c r="K16" s="24"/>
      <c r="L16" s="25"/>
    </row>
    <row r="17" spans="1:12" x14ac:dyDescent="0.25">
      <c r="A17" s="125">
        <v>16</v>
      </c>
      <c r="B17" s="118" t="s">
        <v>830</v>
      </c>
      <c r="C17" s="6">
        <v>2</v>
      </c>
      <c r="D17" s="10">
        <f>VLOOKUP(B17,ESTRUCTURAS!$A$2:$H$272,8,0)</f>
        <v>0</v>
      </c>
      <c r="E17" s="11">
        <f t="shared" si="0"/>
        <v>0</v>
      </c>
      <c r="F17" s="124"/>
      <c r="G17" s="120"/>
      <c r="H17" s="121"/>
      <c r="I17" s="24"/>
      <c r="J17" s="25"/>
      <c r="K17" s="24"/>
      <c r="L17" s="25"/>
    </row>
    <row r="18" spans="1:12" x14ac:dyDescent="0.25">
      <c r="A18" s="125">
        <v>17</v>
      </c>
      <c r="B18" s="118" t="s">
        <v>831</v>
      </c>
      <c r="C18" s="6">
        <v>23</v>
      </c>
      <c r="D18" s="10">
        <f>VLOOKUP(B18,ESTRUCTURAS!$A$2:$H$272,8,0)</f>
        <v>0</v>
      </c>
      <c r="E18" s="11">
        <f t="shared" si="0"/>
        <v>0</v>
      </c>
      <c r="F18" s="124"/>
      <c r="G18" s="120"/>
      <c r="H18" s="121"/>
      <c r="I18" s="24"/>
      <c r="J18" s="25"/>
      <c r="K18" s="24"/>
      <c r="L18" s="25"/>
    </row>
    <row r="19" spans="1:12" x14ac:dyDescent="0.25">
      <c r="A19" s="125">
        <v>18</v>
      </c>
      <c r="B19" s="118" t="s">
        <v>832</v>
      </c>
      <c r="C19" s="6">
        <v>6</v>
      </c>
      <c r="D19" s="10">
        <f>VLOOKUP(B19,ESTRUCTURAS!$A$2:$H$272,8,0)</f>
        <v>0</v>
      </c>
      <c r="E19" s="11">
        <f t="shared" si="0"/>
        <v>0</v>
      </c>
      <c r="F19" s="124"/>
      <c r="G19" s="120"/>
      <c r="H19" s="121"/>
      <c r="I19" s="24"/>
      <c r="J19" s="25"/>
      <c r="K19" s="24"/>
      <c r="L19" s="25"/>
    </row>
    <row r="20" spans="1:12" x14ac:dyDescent="0.25">
      <c r="A20" s="125">
        <v>19</v>
      </c>
      <c r="B20" s="118" t="s">
        <v>147</v>
      </c>
      <c r="C20" s="6">
        <v>1</v>
      </c>
      <c r="D20" s="10">
        <f>VLOOKUP(B20,ESTRUCTURAS!$A$2:$H$272,8,0)</f>
        <v>0</v>
      </c>
      <c r="E20" s="11">
        <f t="shared" si="0"/>
        <v>0</v>
      </c>
      <c r="F20" s="124"/>
      <c r="G20" s="120"/>
      <c r="H20" s="121"/>
      <c r="I20" s="24"/>
      <c r="J20" s="25"/>
      <c r="K20" s="24"/>
      <c r="L20" s="25"/>
    </row>
    <row r="21" spans="1:12" x14ac:dyDescent="0.25">
      <c r="A21" s="125">
        <v>20</v>
      </c>
      <c r="B21" s="118" t="s">
        <v>148</v>
      </c>
      <c r="C21" s="6">
        <v>5</v>
      </c>
      <c r="D21" s="10">
        <f>VLOOKUP(B21,ESTRUCTURAS!$A$2:$H$272,8,0)</f>
        <v>0</v>
      </c>
      <c r="E21" s="11">
        <f t="shared" si="0"/>
        <v>0</v>
      </c>
      <c r="F21" s="124"/>
      <c r="G21" s="120"/>
      <c r="H21" s="121"/>
      <c r="I21" s="24"/>
      <c r="J21" s="25"/>
      <c r="K21" s="24"/>
      <c r="L21" s="25"/>
    </row>
    <row r="22" spans="1:12" x14ac:dyDescent="0.25">
      <c r="A22" s="125">
        <v>21</v>
      </c>
      <c r="B22" s="118" t="s">
        <v>149</v>
      </c>
      <c r="C22" s="6">
        <v>98</v>
      </c>
      <c r="D22" s="10">
        <f>VLOOKUP(B22,ESTRUCTURAS!$A$2:$H$272,8,0)</f>
        <v>0</v>
      </c>
      <c r="E22" s="11">
        <f t="shared" si="0"/>
        <v>0</v>
      </c>
      <c r="F22" s="124"/>
      <c r="G22" s="120"/>
      <c r="H22" s="121"/>
      <c r="I22" s="24"/>
      <c r="J22" s="25"/>
      <c r="K22" s="24"/>
      <c r="L22" s="25"/>
    </row>
    <row r="23" spans="1:12" x14ac:dyDescent="0.25">
      <c r="A23" s="125">
        <v>22</v>
      </c>
      <c r="B23" s="118" t="s">
        <v>804</v>
      </c>
      <c r="C23" s="6">
        <v>2</v>
      </c>
      <c r="D23" s="10">
        <f>VLOOKUP(B23,ESTRUCTURAS!$A$2:$H$272,8,0)</f>
        <v>0</v>
      </c>
      <c r="E23" s="11">
        <f t="shared" si="0"/>
        <v>0</v>
      </c>
      <c r="F23" s="124"/>
      <c r="G23" s="120"/>
      <c r="H23" s="121"/>
      <c r="I23" s="24"/>
      <c r="J23" s="25"/>
      <c r="K23" s="24"/>
      <c r="L23" s="25"/>
    </row>
    <row r="24" spans="1:12" x14ac:dyDescent="0.25">
      <c r="A24" s="125">
        <v>23</v>
      </c>
      <c r="B24" s="118" t="s">
        <v>544</v>
      </c>
      <c r="C24" s="6">
        <v>5</v>
      </c>
      <c r="D24" s="10">
        <f>VLOOKUP(B24,ESTRUCTURAS!$A$2:$H$272,8,0)</f>
        <v>0</v>
      </c>
      <c r="E24" s="11">
        <f t="shared" si="0"/>
        <v>0</v>
      </c>
      <c r="F24" s="124"/>
      <c r="G24" s="120"/>
      <c r="H24" s="121"/>
      <c r="I24" s="24"/>
      <c r="J24" s="25"/>
      <c r="K24" s="24"/>
      <c r="L24" s="25"/>
    </row>
    <row r="25" spans="1:12" x14ac:dyDescent="0.25">
      <c r="A25" s="125">
        <v>24</v>
      </c>
      <c r="B25" s="118" t="s">
        <v>150</v>
      </c>
      <c r="C25" s="6">
        <v>34</v>
      </c>
      <c r="D25" s="10">
        <f>VLOOKUP(B25,ESTRUCTURAS!$A$2:$H$272,8,0)</f>
        <v>0</v>
      </c>
      <c r="E25" s="11">
        <f t="shared" si="0"/>
        <v>0</v>
      </c>
      <c r="F25" s="124"/>
      <c r="G25" s="120"/>
      <c r="H25" s="121"/>
      <c r="I25" s="24"/>
      <c r="J25" s="25"/>
      <c r="K25" s="24"/>
      <c r="L25" s="25"/>
    </row>
    <row r="26" spans="1:12" x14ac:dyDescent="0.25">
      <c r="A26" s="125">
        <v>25</v>
      </c>
      <c r="B26" s="118" t="s">
        <v>151</v>
      </c>
      <c r="C26" s="6">
        <v>9</v>
      </c>
      <c r="D26" s="10">
        <f>VLOOKUP(B26,ESTRUCTURAS!$A$2:$H$272,8,0)</f>
        <v>0</v>
      </c>
      <c r="E26" s="11">
        <f t="shared" si="0"/>
        <v>0</v>
      </c>
      <c r="F26" s="124"/>
      <c r="G26" s="120"/>
      <c r="H26" s="121"/>
      <c r="I26" s="24"/>
      <c r="J26" s="25"/>
      <c r="K26" s="24"/>
      <c r="L26" s="25"/>
    </row>
    <row r="27" spans="1:12" x14ac:dyDescent="0.25">
      <c r="A27" s="125">
        <v>26</v>
      </c>
      <c r="B27" s="118" t="s">
        <v>545</v>
      </c>
      <c r="C27" s="6">
        <v>2</v>
      </c>
      <c r="D27" s="10">
        <f>VLOOKUP(B27,ESTRUCTURAS!$A$2:$H$272,8,0)</f>
        <v>0</v>
      </c>
      <c r="E27" s="11">
        <f t="shared" si="0"/>
        <v>0</v>
      </c>
      <c r="F27" s="124"/>
      <c r="G27" s="120"/>
      <c r="H27" s="121"/>
      <c r="I27" s="24"/>
      <c r="J27" s="25"/>
      <c r="K27" s="24"/>
      <c r="L27" s="25"/>
    </row>
    <row r="28" spans="1:12" x14ac:dyDescent="0.25">
      <c r="A28" s="125">
        <v>27</v>
      </c>
      <c r="B28" s="118" t="s">
        <v>546</v>
      </c>
      <c r="C28" s="6">
        <v>8</v>
      </c>
      <c r="D28" s="10">
        <f>VLOOKUP(B28,ESTRUCTURAS!$A$2:$H$272,8,0)</f>
        <v>0</v>
      </c>
      <c r="E28" s="11">
        <f t="shared" si="0"/>
        <v>0</v>
      </c>
      <c r="F28" s="124"/>
      <c r="G28" s="120"/>
      <c r="H28" s="121"/>
      <c r="I28" s="24"/>
      <c r="J28" s="25"/>
      <c r="K28" s="24"/>
      <c r="L28" s="25"/>
    </row>
    <row r="29" spans="1:12" x14ac:dyDescent="0.25">
      <c r="A29" s="125">
        <v>28</v>
      </c>
      <c r="B29" s="118" t="s">
        <v>808</v>
      </c>
      <c r="C29" s="6">
        <v>2</v>
      </c>
      <c r="D29" s="10">
        <f>VLOOKUP(B29,ESTRUCTURAS!$A$2:$H$272,8,0)</f>
        <v>0</v>
      </c>
      <c r="E29" s="11">
        <f t="shared" si="0"/>
        <v>0</v>
      </c>
      <c r="F29" s="124"/>
      <c r="G29" s="120"/>
      <c r="H29" s="121"/>
      <c r="I29" s="24"/>
      <c r="J29" s="25"/>
      <c r="K29" s="24"/>
      <c r="L29" s="25"/>
    </row>
    <row r="30" spans="1:12" x14ac:dyDescent="0.25">
      <c r="A30" s="125">
        <v>29</v>
      </c>
      <c r="B30" s="118" t="s">
        <v>805</v>
      </c>
      <c r="C30" s="6">
        <v>8</v>
      </c>
      <c r="D30" s="10">
        <f>VLOOKUP(B30,ESTRUCTURAS!$A$2:$H$272,8,0)</f>
        <v>0</v>
      </c>
      <c r="E30" s="11">
        <f t="shared" si="0"/>
        <v>0</v>
      </c>
      <c r="F30" s="124"/>
      <c r="G30" s="120"/>
      <c r="H30" s="121"/>
      <c r="I30" s="24"/>
      <c r="J30" s="25"/>
      <c r="K30" s="24"/>
      <c r="L30" s="25"/>
    </row>
    <row r="31" spans="1:12" x14ac:dyDescent="0.25">
      <c r="A31" s="125">
        <v>30</v>
      </c>
      <c r="B31" s="118" t="s">
        <v>809</v>
      </c>
      <c r="C31" s="6">
        <v>6</v>
      </c>
      <c r="D31" s="10">
        <f>VLOOKUP(B31,ESTRUCTURAS!$A$2:$H$272,8,0)</f>
        <v>0</v>
      </c>
      <c r="E31" s="11">
        <f t="shared" si="0"/>
        <v>0</v>
      </c>
      <c r="F31" s="124"/>
      <c r="G31" s="120"/>
      <c r="H31" s="121"/>
      <c r="I31" s="24"/>
      <c r="J31" s="25"/>
      <c r="K31" s="24"/>
      <c r="L31" s="25"/>
    </row>
    <row r="32" spans="1:12" x14ac:dyDescent="0.25">
      <c r="A32" s="125">
        <v>31</v>
      </c>
      <c r="B32" s="118" t="s">
        <v>547</v>
      </c>
      <c r="C32" s="6">
        <v>24</v>
      </c>
      <c r="D32" s="10">
        <f>VLOOKUP(B32,ESTRUCTURAS!$A$2:$H$272,8,0)</f>
        <v>0</v>
      </c>
      <c r="E32" s="11">
        <f t="shared" si="0"/>
        <v>0</v>
      </c>
      <c r="F32" s="124"/>
      <c r="G32" s="120"/>
      <c r="H32" s="121"/>
      <c r="I32" s="24"/>
      <c r="J32" s="25"/>
      <c r="K32" s="24"/>
      <c r="L32" s="25"/>
    </row>
    <row r="33" spans="1:12" x14ac:dyDescent="0.25">
      <c r="A33" s="125">
        <v>32</v>
      </c>
      <c r="B33" s="118" t="s">
        <v>548</v>
      </c>
      <c r="C33" s="6">
        <v>2</v>
      </c>
      <c r="D33" s="10">
        <f>VLOOKUP(B33,ESTRUCTURAS!$A$2:$H$272,8,0)</f>
        <v>0</v>
      </c>
      <c r="E33" s="11">
        <f t="shared" si="0"/>
        <v>0</v>
      </c>
      <c r="F33" s="124"/>
      <c r="G33" s="120"/>
      <c r="H33" s="121"/>
      <c r="I33" s="24"/>
      <c r="J33" s="25"/>
      <c r="K33" s="24"/>
      <c r="L33" s="25"/>
    </row>
    <row r="34" spans="1:12" x14ac:dyDescent="0.25">
      <c r="A34" s="125">
        <v>33</v>
      </c>
      <c r="B34" s="118" t="s">
        <v>835</v>
      </c>
      <c r="C34" s="6">
        <v>3</v>
      </c>
      <c r="D34" s="10">
        <f>VLOOKUP(B34,ESTRUCTURAS!$A$2:$H$272,8,0)</f>
        <v>0</v>
      </c>
      <c r="E34" s="11">
        <f t="shared" si="0"/>
        <v>0</v>
      </c>
      <c r="F34" s="124"/>
      <c r="G34" s="120"/>
      <c r="H34" s="121"/>
      <c r="I34" s="24"/>
      <c r="J34" s="25"/>
      <c r="K34" s="24"/>
      <c r="L34" s="25"/>
    </row>
    <row r="35" spans="1:12" x14ac:dyDescent="0.25">
      <c r="A35" s="125">
        <v>34</v>
      </c>
      <c r="B35" s="118" t="s">
        <v>549</v>
      </c>
      <c r="C35" s="6">
        <v>3</v>
      </c>
      <c r="D35" s="10">
        <f>VLOOKUP(B35,ESTRUCTURAS!$A$2:$H$272,8,0)</f>
        <v>0</v>
      </c>
      <c r="E35" s="11">
        <f t="shared" si="0"/>
        <v>0</v>
      </c>
      <c r="F35" s="124"/>
      <c r="G35" s="120"/>
      <c r="H35" s="121"/>
      <c r="I35" s="24"/>
      <c r="J35" s="25"/>
      <c r="K35" s="24"/>
      <c r="L35" s="25"/>
    </row>
    <row r="36" spans="1:12" x14ac:dyDescent="0.25">
      <c r="A36" s="125">
        <v>35</v>
      </c>
      <c r="B36" s="118" t="s">
        <v>550</v>
      </c>
      <c r="C36" s="6">
        <v>4</v>
      </c>
      <c r="D36" s="10">
        <f>VLOOKUP(B36,ESTRUCTURAS!$A$2:$H$272,8,0)</f>
        <v>0</v>
      </c>
      <c r="E36" s="11">
        <f t="shared" si="0"/>
        <v>0</v>
      </c>
      <c r="F36" s="124"/>
      <c r="G36" s="120"/>
      <c r="H36" s="121"/>
      <c r="I36" s="24"/>
      <c r="J36" s="25"/>
      <c r="K36" s="24"/>
      <c r="L36" s="25"/>
    </row>
    <row r="37" spans="1:12" x14ac:dyDescent="0.25">
      <c r="A37" s="125">
        <v>36</v>
      </c>
      <c r="B37" s="118" t="s">
        <v>806</v>
      </c>
      <c r="C37" s="6">
        <v>4</v>
      </c>
      <c r="D37" s="10">
        <f>VLOOKUP(B37,ESTRUCTURAS!$A$2:$H$272,8,0)</f>
        <v>0</v>
      </c>
      <c r="E37" s="11">
        <f t="shared" si="0"/>
        <v>0</v>
      </c>
      <c r="F37" s="124"/>
      <c r="G37" s="120"/>
      <c r="H37" s="121"/>
      <c r="I37" s="24"/>
      <c r="J37" s="25"/>
      <c r="K37" s="24"/>
      <c r="L37" s="25"/>
    </row>
    <row r="38" spans="1:12" x14ac:dyDescent="0.25">
      <c r="A38" s="125">
        <v>37</v>
      </c>
      <c r="B38" s="118" t="s">
        <v>152</v>
      </c>
      <c r="C38" s="6">
        <v>3</v>
      </c>
      <c r="D38" s="10">
        <f>VLOOKUP(B38,ESTRUCTURAS!$A$2:$H$272,8,0)</f>
        <v>0</v>
      </c>
      <c r="E38" s="11">
        <f t="shared" si="0"/>
        <v>0</v>
      </c>
      <c r="F38" s="124"/>
      <c r="G38" s="120"/>
      <c r="H38" s="121"/>
      <c r="I38" s="24"/>
      <c r="J38" s="25"/>
      <c r="K38" s="24"/>
      <c r="L38" s="25"/>
    </row>
    <row r="39" spans="1:12" x14ac:dyDescent="0.25">
      <c r="A39" s="125">
        <v>38</v>
      </c>
      <c r="B39" s="118" t="s">
        <v>810</v>
      </c>
      <c r="C39" s="6">
        <v>3</v>
      </c>
      <c r="D39" s="10">
        <f>VLOOKUP(B39,ESTRUCTURAS!$A$2:$H$272,8,0)</f>
        <v>0</v>
      </c>
      <c r="E39" s="11">
        <f t="shared" si="0"/>
        <v>0</v>
      </c>
      <c r="F39" s="124"/>
      <c r="G39" s="120"/>
      <c r="H39" s="121"/>
      <c r="I39" s="24"/>
      <c r="J39" s="25"/>
      <c r="K39" s="24"/>
      <c r="L39" s="25"/>
    </row>
    <row r="40" spans="1:12" x14ac:dyDescent="0.25">
      <c r="A40" s="125">
        <v>39</v>
      </c>
      <c r="B40" s="118" t="s">
        <v>833</v>
      </c>
      <c r="C40" s="6">
        <v>14</v>
      </c>
      <c r="D40" s="10">
        <f>VLOOKUP(B40,ESTRUCTURAS!$A$2:$H$272,8,0)</f>
        <v>0</v>
      </c>
      <c r="E40" s="11">
        <f t="shared" si="0"/>
        <v>0</v>
      </c>
      <c r="F40" s="124"/>
      <c r="G40" s="120"/>
      <c r="H40" s="121"/>
      <c r="I40" s="24"/>
      <c r="J40" s="25"/>
      <c r="K40" s="24"/>
      <c r="L40" s="25"/>
    </row>
    <row r="41" spans="1:12" x14ac:dyDescent="0.25">
      <c r="A41" s="125">
        <v>40</v>
      </c>
      <c r="B41" s="118" t="s">
        <v>551</v>
      </c>
      <c r="C41" s="6">
        <v>14</v>
      </c>
      <c r="D41" s="10">
        <f>VLOOKUP(B41,ESTRUCTURAS!$A$2:$H$272,8,0)</f>
        <v>0</v>
      </c>
      <c r="E41" s="11">
        <f t="shared" si="0"/>
        <v>0</v>
      </c>
      <c r="F41" s="124"/>
      <c r="G41" s="120"/>
      <c r="H41" s="121"/>
      <c r="I41" s="24"/>
      <c r="J41" s="25"/>
      <c r="K41" s="24"/>
      <c r="L41" s="25"/>
    </row>
    <row r="42" spans="1:12" x14ac:dyDescent="0.25">
      <c r="A42" s="125">
        <v>41</v>
      </c>
      <c r="B42" s="118" t="s">
        <v>153</v>
      </c>
      <c r="C42" s="6">
        <v>4</v>
      </c>
      <c r="D42" s="10">
        <f>VLOOKUP(B42,ESTRUCTURAS!$A$2:$H$272,8,0)</f>
        <v>0</v>
      </c>
      <c r="E42" s="11">
        <f t="shared" si="0"/>
        <v>0</v>
      </c>
      <c r="F42" s="124"/>
      <c r="G42" s="120"/>
      <c r="H42" s="121"/>
      <c r="I42" s="24"/>
      <c r="J42" s="25"/>
      <c r="K42" s="24"/>
      <c r="L42" s="25"/>
    </row>
    <row r="43" spans="1:12" x14ac:dyDescent="0.25">
      <c r="A43" s="125">
        <v>42</v>
      </c>
      <c r="B43" s="118" t="s">
        <v>154</v>
      </c>
      <c r="C43" s="6">
        <v>38</v>
      </c>
      <c r="D43" s="10">
        <f>VLOOKUP(B43,ESTRUCTURAS!$A$2:$H$272,8,0)</f>
        <v>0</v>
      </c>
      <c r="E43" s="11">
        <f t="shared" si="0"/>
        <v>0</v>
      </c>
      <c r="F43" s="124"/>
      <c r="G43" s="120"/>
      <c r="H43" s="121"/>
      <c r="I43" s="24"/>
      <c r="J43" s="25"/>
      <c r="K43" s="24"/>
      <c r="L43" s="25"/>
    </row>
    <row r="44" spans="1:12" x14ac:dyDescent="0.25">
      <c r="A44" s="125">
        <v>43</v>
      </c>
      <c r="B44" s="118" t="s">
        <v>155</v>
      </c>
      <c r="C44" s="6">
        <v>7</v>
      </c>
      <c r="D44" s="10">
        <f>VLOOKUP(B44,ESTRUCTURAS!$A$2:$H$272,8,0)</f>
        <v>0</v>
      </c>
      <c r="E44" s="11">
        <f t="shared" si="0"/>
        <v>0</v>
      </c>
      <c r="F44" s="124"/>
      <c r="G44" s="120"/>
      <c r="H44" s="121"/>
      <c r="I44" s="24"/>
      <c r="J44" s="25"/>
      <c r="K44" s="24"/>
      <c r="L44" s="25"/>
    </row>
    <row r="45" spans="1:12" x14ac:dyDescent="0.25">
      <c r="A45" s="125">
        <v>44</v>
      </c>
      <c r="B45" s="118" t="s">
        <v>156</v>
      </c>
      <c r="C45" s="6">
        <v>2</v>
      </c>
      <c r="D45" s="10">
        <f>VLOOKUP(B45,ESTRUCTURAS!$A$2:$H$272,8,0)</f>
        <v>0</v>
      </c>
      <c r="E45" s="11">
        <f t="shared" si="0"/>
        <v>0</v>
      </c>
      <c r="F45" s="124"/>
      <c r="G45" s="120"/>
      <c r="H45" s="121"/>
      <c r="I45" s="24"/>
      <c r="J45" s="25"/>
      <c r="K45" s="24"/>
      <c r="L45" s="25"/>
    </row>
    <row r="46" spans="1:12" x14ac:dyDescent="0.25">
      <c r="A46" s="125">
        <v>45</v>
      </c>
      <c r="B46" s="118" t="s">
        <v>811</v>
      </c>
      <c r="C46" s="6">
        <v>6</v>
      </c>
      <c r="D46" s="10">
        <f>VLOOKUP(B46,ESTRUCTURAS!$A$2:$H$272,8,0)</f>
        <v>0</v>
      </c>
      <c r="E46" s="11">
        <f t="shared" si="0"/>
        <v>0</v>
      </c>
      <c r="F46" s="124"/>
      <c r="G46" s="120"/>
      <c r="H46" s="121"/>
      <c r="K46" s="24"/>
      <c r="L46" s="25"/>
    </row>
    <row r="47" spans="1:12" x14ac:dyDescent="0.25">
      <c r="A47" s="125">
        <v>46</v>
      </c>
      <c r="B47" s="118" t="s">
        <v>157</v>
      </c>
      <c r="C47" s="6">
        <v>16</v>
      </c>
      <c r="D47" s="10">
        <f>VLOOKUP(B47,ESTRUCTURAS!$A$2:$H$272,8,0)</f>
        <v>0</v>
      </c>
      <c r="E47" s="11">
        <f t="shared" si="0"/>
        <v>0</v>
      </c>
      <c r="F47" s="124"/>
      <c r="G47" s="120"/>
      <c r="H47" s="121"/>
      <c r="K47" s="24"/>
      <c r="L47" s="25"/>
    </row>
    <row r="48" spans="1:12" x14ac:dyDescent="0.25">
      <c r="A48" s="125">
        <v>47</v>
      </c>
      <c r="B48" s="118" t="s">
        <v>158</v>
      </c>
      <c r="C48" s="6">
        <v>3</v>
      </c>
      <c r="D48" s="10">
        <f>VLOOKUP(B48,ESTRUCTURAS!$A$2:$H$272,8,0)</f>
        <v>0</v>
      </c>
      <c r="E48" s="11">
        <f t="shared" si="0"/>
        <v>0</v>
      </c>
      <c r="F48" s="124"/>
      <c r="G48" s="120"/>
      <c r="H48" s="121"/>
      <c r="K48" s="24"/>
      <c r="L48" s="25"/>
    </row>
    <row r="49" spans="1:12" x14ac:dyDescent="0.25">
      <c r="A49" s="125">
        <v>48</v>
      </c>
      <c r="B49" s="118" t="s">
        <v>552</v>
      </c>
      <c r="C49" s="6">
        <v>3</v>
      </c>
      <c r="D49" s="10">
        <f>VLOOKUP(B49,ESTRUCTURAS!$A$2:$H$272,8,0)</f>
        <v>0</v>
      </c>
      <c r="E49" s="11">
        <f t="shared" si="0"/>
        <v>0</v>
      </c>
      <c r="F49" s="124"/>
      <c r="G49" s="120"/>
      <c r="H49" s="121"/>
      <c r="K49" s="24"/>
      <c r="L49" s="25"/>
    </row>
    <row r="50" spans="1:12" x14ac:dyDescent="0.25">
      <c r="A50" s="125">
        <v>49</v>
      </c>
      <c r="B50" s="118" t="s">
        <v>553</v>
      </c>
      <c r="C50" s="6">
        <v>4</v>
      </c>
      <c r="D50" s="10">
        <f>VLOOKUP(B50,ESTRUCTURAS!$A$2:$H$272,8,0)</f>
        <v>0</v>
      </c>
      <c r="E50" s="11">
        <f t="shared" si="0"/>
        <v>0</v>
      </c>
      <c r="F50" s="124"/>
      <c r="G50" s="120"/>
      <c r="H50" s="121"/>
      <c r="K50" s="24"/>
      <c r="L50" s="25"/>
    </row>
    <row r="51" spans="1:12" x14ac:dyDescent="0.25">
      <c r="A51" s="125">
        <v>50</v>
      </c>
      <c r="B51" s="118" t="s">
        <v>807</v>
      </c>
      <c r="C51" s="6">
        <v>4</v>
      </c>
      <c r="D51" s="10">
        <f>VLOOKUP(B51,ESTRUCTURAS!$A$2:$H$272,8,0)</f>
        <v>0</v>
      </c>
      <c r="E51" s="11">
        <f t="shared" si="0"/>
        <v>0</v>
      </c>
      <c r="F51" s="124"/>
      <c r="G51" s="120"/>
      <c r="H51" s="121"/>
      <c r="K51" s="24"/>
      <c r="L51" s="25"/>
    </row>
    <row r="52" spans="1:12" x14ac:dyDescent="0.25">
      <c r="A52" s="125">
        <v>51</v>
      </c>
      <c r="B52" s="118" t="s">
        <v>812</v>
      </c>
      <c r="C52" s="6">
        <v>3</v>
      </c>
      <c r="D52" s="10">
        <f>VLOOKUP(B52,ESTRUCTURAS!$A$2:$H$272,8,0)</f>
        <v>0</v>
      </c>
      <c r="E52" s="11">
        <f t="shared" si="0"/>
        <v>0</v>
      </c>
      <c r="F52" s="124"/>
      <c r="G52" s="120"/>
      <c r="H52" s="121"/>
      <c r="K52" s="24"/>
      <c r="L52" s="25"/>
    </row>
    <row r="53" spans="1:12" x14ac:dyDescent="0.25">
      <c r="A53" s="125">
        <v>52</v>
      </c>
      <c r="B53" s="118" t="s">
        <v>828</v>
      </c>
      <c r="C53" s="6">
        <v>189</v>
      </c>
      <c r="D53" s="10">
        <f>VLOOKUP(B53,ESTRUCTURAS!$A$2:$H$272,8,0)</f>
        <v>0</v>
      </c>
      <c r="E53" s="11">
        <f t="shared" si="0"/>
        <v>0</v>
      </c>
      <c r="F53" s="124"/>
      <c r="G53" s="120"/>
      <c r="H53" s="121"/>
    </row>
    <row r="54" spans="1:12" x14ac:dyDescent="0.25">
      <c r="A54" s="125">
        <v>53</v>
      </c>
      <c r="B54" s="118" t="s">
        <v>827</v>
      </c>
      <c r="C54" s="6">
        <v>2496.75</v>
      </c>
      <c r="D54" s="10">
        <f>VLOOKUP(B54,ESTRUCTURAS!$A$2:$H$272,8,0)</f>
        <v>0</v>
      </c>
      <c r="E54" s="11">
        <f t="shared" si="0"/>
        <v>0</v>
      </c>
      <c r="F54" s="124"/>
      <c r="G54" s="120"/>
      <c r="H54" s="121"/>
    </row>
    <row r="55" spans="1:12" x14ac:dyDescent="0.25">
      <c r="A55" s="125">
        <v>54</v>
      </c>
      <c r="B55" s="118" t="s">
        <v>143</v>
      </c>
      <c r="C55" s="6">
        <v>752</v>
      </c>
      <c r="D55" s="10">
        <f>VLOOKUP(B55,ESTRUCTURAS!$A$2:$H$272,8,0)</f>
        <v>0</v>
      </c>
      <c r="E55" s="11">
        <f t="shared" si="0"/>
        <v>0</v>
      </c>
      <c r="F55" s="124"/>
      <c r="G55" s="120"/>
      <c r="H55" s="121"/>
    </row>
    <row r="56" spans="1:12" x14ac:dyDescent="0.25">
      <c r="A56" s="125">
        <v>55</v>
      </c>
      <c r="B56" s="118" t="s">
        <v>813</v>
      </c>
      <c r="C56" s="6">
        <v>842</v>
      </c>
      <c r="D56" s="10">
        <f>VLOOKUP(B56,ESTRUCTURAS!$A$2:$H$272,8,0)</f>
        <v>0</v>
      </c>
      <c r="E56" s="11">
        <f t="shared" si="0"/>
        <v>0</v>
      </c>
      <c r="F56" s="124"/>
      <c r="G56" s="120"/>
      <c r="H56" s="121"/>
    </row>
    <row r="57" spans="1:12" x14ac:dyDescent="0.25">
      <c r="A57" s="125">
        <v>56</v>
      </c>
      <c r="B57" s="118" t="s">
        <v>537</v>
      </c>
      <c r="C57" s="6">
        <v>155</v>
      </c>
      <c r="D57" s="10">
        <f>VLOOKUP(B57,ESTRUCTURAS!$A$2:$H$272,8,0)</f>
        <v>0</v>
      </c>
      <c r="E57" s="11">
        <f t="shared" si="0"/>
        <v>0</v>
      </c>
      <c r="F57" s="124"/>
      <c r="G57" s="120"/>
      <c r="H57" s="121"/>
    </row>
    <row r="58" spans="1:12" x14ac:dyDescent="0.25">
      <c r="A58" s="125">
        <v>57</v>
      </c>
      <c r="B58" s="118" t="s">
        <v>538</v>
      </c>
      <c r="C58" s="6">
        <v>1437.4</v>
      </c>
      <c r="D58" s="10">
        <f>VLOOKUP(B58,ESTRUCTURAS!$A$2:$H$272,8,0)</f>
        <v>0</v>
      </c>
      <c r="E58" s="11">
        <f t="shared" si="0"/>
        <v>0</v>
      </c>
      <c r="F58" s="124"/>
      <c r="G58" s="120"/>
      <c r="H58" s="121"/>
    </row>
    <row r="59" spans="1:12" x14ac:dyDescent="0.25">
      <c r="A59" s="125">
        <v>58</v>
      </c>
      <c r="B59" s="118" t="s">
        <v>532</v>
      </c>
      <c r="C59" s="6">
        <v>77</v>
      </c>
      <c r="D59" s="10">
        <f>VLOOKUP(B59,ESTRUCTURAS!$A$2:$H$272,8,0)</f>
        <v>0</v>
      </c>
      <c r="E59" s="11">
        <f t="shared" si="0"/>
        <v>0</v>
      </c>
      <c r="F59" s="124"/>
      <c r="G59" s="120"/>
      <c r="H59" s="121"/>
    </row>
    <row r="60" spans="1:12" x14ac:dyDescent="0.25">
      <c r="A60" s="125">
        <v>59</v>
      </c>
      <c r="B60" s="118" t="s">
        <v>162</v>
      </c>
      <c r="C60" s="6">
        <v>27</v>
      </c>
      <c r="D60" s="10">
        <f>VLOOKUP(B60,ESTRUCTURAS!$A$2:$H$272,8,0)</f>
        <v>0</v>
      </c>
      <c r="E60" s="11">
        <f t="shared" si="0"/>
        <v>0</v>
      </c>
      <c r="F60" s="124"/>
      <c r="G60" s="120"/>
      <c r="H60" s="121"/>
      <c r="J60" s="121"/>
    </row>
    <row r="61" spans="1:12" ht="48" x14ac:dyDescent="0.25">
      <c r="A61" s="125">
        <v>60</v>
      </c>
      <c r="B61" s="118" t="s">
        <v>836</v>
      </c>
      <c r="C61" s="6">
        <v>94</v>
      </c>
      <c r="D61" s="10">
        <f>VLOOKUP(B61,ESTRUCTURAS!$A$2:$H$272,8,0)</f>
        <v>0</v>
      </c>
      <c r="E61" s="11">
        <f t="shared" si="0"/>
        <v>0</v>
      </c>
      <c r="F61" s="124"/>
      <c r="G61" s="120"/>
      <c r="H61" s="121"/>
      <c r="I61" s="122"/>
      <c r="J61" s="122"/>
      <c r="K61" s="122"/>
    </row>
    <row r="62" spans="1:12" x14ac:dyDescent="0.25">
      <c r="A62" s="191" t="s">
        <v>23</v>
      </c>
      <c r="B62" s="191"/>
      <c r="C62" s="191"/>
      <c r="D62" s="191"/>
      <c r="E62" s="13">
        <f>SUM(E2:E61)</f>
        <v>0</v>
      </c>
      <c r="F62" s="124"/>
      <c r="G62" s="120"/>
      <c r="K62" s="122"/>
    </row>
    <row r="63" spans="1:12" x14ac:dyDescent="0.25">
      <c r="A63" s="124"/>
      <c r="B63" s="124"/>
      <c r="C63" s="124"/>
      <c r="D63" s="127"/>
      <c r="E63" s="124"/>
      <c r="F63" s="124"/>
      <c r="G63" s="123"/>
      <c r="J63" s="121"/>
      <c r="K63" s="122"/>
    </row>
    <row r="64" spans="1:12" x14ac:dyDescent="0.25">
      <c r="F64" s="121"/>
      <c r="K64" s="122"/>
    </row>
    <row r="65" spans="5:11" x14ac:dyDescent="0.25">
      <c r="G65" s="114"/>
      <c r="K65" s="122"/>
    </row>
    <row r="66" spans="5:11" x14ac:dyDescent="0.25">
      <c r="E66" s="122"/>
    </row>
  </sheetData>
  <sheetProtection algorithmName="SHA-512" hashValue="VanlACn39Pg5RL+ICz6Sym1EYu8/2wd8lxzGC4Dbv3kzm469NAzbCNsZM60MUx5KXusftqvfNxuleZwme0q+EQ==" saltValue="N3OOtIKCp/0V86DE1EFaUA==" spinCount="100000" sheet="1" objects="1" scenarios="1"/>
  <mergeCells count="3">
    <mergeCell ref="A62:D62"/>
    <mergeCell ref="I1:J1"/>
    <mergeCell ref="K1:L1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I16"/>
  <sheetViews>
    <sheetView zoomScaleNormal="100" workbookViewId="0">
      <selection activeCell="D8" sqref="D8"/>
    </sheetView>
  </sheetViews>
  <sheetFormatPr baseColWidth="10" defaultRowHeight="12" x14ac:dyDescent="0.25"/>
  <cols>
    <col min="1" max="1" width="7.6640625" style="108" customWidth="1"/>
    <col min="2" max="2" width="30.6640625" style="108" customWidth="1"/>
    <col min="3" max="3" width="11.44140625" style="108"/>
    <col min="4" max="4" width="11.44140625" style="111"/>
    <col min="5" max="5" width="16.5546875" style="108" bestFit="1" customWidth="1"/>
    <col min="6" max="6" width="11.44140625" style="108"/>
    <col min="7" max="7" width="7.88671875" style="108" bestFit="1" customWidth="1"/>
    <col min="8" max="249" width="11.44140625" style="108"/>
    <col min="250" max="250" width="14.5546875" style="108" customWidth="1"/>
    <col min="251" max="251" width="11.44140625" style="108"/>
    <col min="252" max="252" width="7.6640625" style="108" customWidth="1"/>
    <col min="253" max="253" width="11.44140625" style="108"/>
    <col min="254" max="254" width="30.6640625" style="108" customWidth="1"/>
    <col min="255" max="260" width="11.44140625" style="108"/>
    <col min="261" max="261" width="30.5546875" style="108" bestFit="1" customWidth="1"/>
    <col min="262" max="505" width="11.44140625" style="108"/>
    <col min="506" max="506" width="14.5546875" style="108" customWidth="1"/>
    <col min="507" max="507" width="11.44140625" style="108"/>
    <col min="508" max="508" width="7.6640625" style="108" customWidth="1"/>
    <col min="509" max="509" width="11.44140625" style="108"/>
    <col min="510" max="510" width="30.6640625" style="108" customWidth="1"/>
    <col min="511" max="516" width="11.44140625" style="108"/>
    <col min="517" max="517" width="30.5546875" style="108" bestFit="1" customWidth="1"/>
    <col min="518" max="761" width="11.44140625" style="108"/>
    <col min="762" max="762" width="14.5546875" style="108" customWidth="1"/>
    <col min="763" max="763" width="11.44140625" style="108"/>
    <col min="764" max="764" width="7.6640625" style="108" customWidth="1"/>
    <col min="765" max="765" width="11.44140625" style="108"/>
    <col min="766" max="766" width="30.6640625" style="108" customWidth="1"/>
    <col min="767" max="772" width="11.44140625" style="108"/>
    <col min="773" max="773" width="30.5546875" style="108" bestFit="1" customWidth="1"/>
    <col min="774" max="1017" width="11.44140625" style="108"/>
    <col min="1018" max="1018" width="14.5546875" style="108" customWidth="1"/>
    <col min="1019" max="1019" width="11.44140625" style="108"/>
    <col min="1020" max="1020" width="7.6640625" style="108" customWidth="1"/>
    <col min="1021" max="1021" width="11.44140625" style="108"/>
    <col min="1022" max="1022" width="30.6640625" style="108" customWidth="1"/>
    <col min="1023" max="1028" width="11.44140625" style="108"/>
    <col min="1029" max="1029" width="30.5546875" style="108" bestFit="1" customWidth="1"/>
    <col min="1030" max="1273" width="11.44140625" style="108"/>
    <col min="1274" max="1274" width="14.5546875" style="108" customWidth="1"/>
    <col min="1275" max="1275" width="11.44140625" style="108"/>
    <col min="1276" max="1276" width="7.6640625" style="108" customWidth="1"/>
    <col min="1277" max="1277" width="11.44140625" style="108"/>
    <col min="1278" max="1278" width="30.6640625" style="108" customWidth="1"/>
    <col min="1279" max="1284" width="11.44140625" style="108"/>
    <col min="1285" max="1285" width="30.5546875" style="108" bestFit="1" customWidth="1"/>
    <col min="1286" max="1529" width="11.44140625" style="108"/>
    <col min="1530" max="1530" width="14.5546875" style="108" customWidth="1"/>
    <col min="1531" max="1531" width="11.44140625" style="108"/>
    <col min="1532" max="1532" width="7.6640625" style="108" customWidth="1"/>
    <col min="1533" max="1533" width="11.44140625" style="108"/>
    <col min="1534" max="1534" width="30.6640625" style="108" customWidth="1"/>
    <col min="1535" max="1540" width="11.44140625" style="108"/>
    <col min="1541" max="1541" width="30.5546875" style="108" bestFit="1" customWidth="1"/>
    <col min="1542" max="1785" width="11.44140625" style="108"/>
    <col min="1786" max="1786" width="14.5546875" style="108" customWidth="1"/>
    <col min="1787" max="1787" width="11.44140625" style="108"/>
    <col min="1788" max="1788" width="7.6640625" style="108" customWidth="1"/>
    <col min="1789" max="1789" width="11.44140625" style="108"/>
    <col min="1790" max="1790" width="30.6640625" style="108" customWidth="1"/>
    <col min="1791" max="1796" width="11.44140625" style="108"/>
    <col min="1797" max="1797" width="30.5546875" style="108" bestFit="1" customWidth="1"/>
    <col min="1798" max="2041" width="11.44140625" style="108"/>
    <col min="2042" max="2042" width="14.5546875" style="108" customWidth="1"/>
    <col min="2043" max="2043" width="11.44140625" style="108"/>
    <col min="2044" max="2044" width="7.6640625" style="108" customWidth="1"/>
    <col min="2045" max="2045" width="11.44140625" style="108"/>
    <col min="2046" max="2046" width="30.6640625" style="108" customWidth="1"/>
    <col min="2047" max="2052" width="11.44140625" style="108"/>
    <col min="2053" max="2053" width="30.5546875" style="108" bestFit="1" customWidth="1"/>
    <col min="2054" max="2297" width="11.44140625" style="108"/>
    <col min="2298" max="2298" width="14.5546875" style="108" customWidth="1"/>
    <col min="2299" max="2299" width="11.44140625" style="108"/>
    <col min="2300" max="2300" width="7.6640625" style="108" customWidth="1"/>
    <col min="2301" max="2301" width="11.44140625" style="108"/>
    <col min="2302" max="2302" width="30.6640625" style="108" customWidth="1"/>
    <col min="2303" max="2308" width="11.44140625" style="108"/>
    <col min="2309" max="2309" width="30.5546875" style="108" bestFit="1" customWidth="1"/>
    <col min="2310" max="2553" width="11.44140625" style="108"/>
    <col min="2554" max="2554" width="14.5546875" style="108" customWidth="1"/>
    <col min="2555" max="2555" width="11.44140625" style="108"/>
    <col min="2556" max="2556" width="7.6640625" style="108" customWidth="1"/>
    <col min="2557" max="2557" width="11.44140625" style="108"/>
    <col min="2558" max="2558" width="30.6640625" style="108" customWidth="1"/>
    <col min="2559" max="2564" width="11.44140625" style="108"/>
    <col min="2565" max="2565" width="30.5546875" style="108" bestFit="1" customWidth="1"/>
    <col min="2566" max="2809" width="11.44140625" style="108"/>
    <col min="2810" max="2810" width="14.5546875" style="108" customWidth="1"/>
    <col min="2811" max="2811" width="11.44140625" style="108"/>
    <col min="2812" max="2812" width="7.6640625" style="108" customWidth="1"/>
    <col min="2813" max="2813" width="11.44140625" style="108"/>
    <col min="2814" max="2814" width="30.6640625" style="108" customWidth="1"/>
    <col min="2815" max="2820" width="11.44140625" style="108"/>
    <col min="2821" max="2821" width="30.5546875" style="108" bestFit="1" customWidth="1"/>
    <col min="2822" max="3065" width="11.44140625" style="108"/>
    <col min="3066" max="3066" width="14.5546875" style="108" customWidth="1"/>
    <col min="3067" max="3067" width="11.44140625" style="108"/>
    <col min="3068" max="3068" width="7.6640625" style="108" customWidth="1"/>
    <col min="3069" max="3069" width="11.44140625" style="108"/>
    <col min="3070" max="3070" width="30.6640625" style="108" customWidth="1"/>
    <col min="3071" max="3076" width="11.44140625" style="108"/>
    <col min="3077" max="3077" width="30.5546875" style="108" bestFit="1" customWidth="1"/>
    <col min="3078" max="3321" width="11.44140625" style="108"/>
    <col min="3322" max="3322" width="14.5546875" style="108" customWidth="1"/>
    <col min="3323" max="3323" width="11.44140625" style="108"/>
    <col min="3324" max="3324" width="7.6640625" style="108" customWidth="1"/>
    <col min="3325" max="3325" width="11.44140625" style="108"/>
    <col min="3326" max="3326" width="30.6640625" style="108" customWidth="1"/>
    <col min="3327" max="3332" width="11.44140625" style="108"/>
    <col min="3333" max="3333" width="30.5546875" style="108" bestFit="1" customWidth="1"/>
    <col min="3334" max="3577" width="11.44140625" style="108"/>
    <col min="3578" max="3578" width="14.5546875" style="108" customWidth="1"/>
    <col min="3579" max="3579" width="11.44140625" style="108"/>
    <col min="3580" max="3580" width="7.6640625" style="108" customWidth="1"/>
    <col min="3581" max="3581" width="11.44140625" style="108"/>
    <col min="3582" max="3582" width="30.6640625" style="108" customWidth="1"/>
    <col min="3583" max="3588" width="11.44140625" style="108"/>
    <col min="3589" max="3589" width="30.5546875" style="108" bestFit="1" customWidth="1"/>
    <col min="3590" max="3833" width="11.44140625" style="108"/>
    <col min="3834" max="3834" width="14.5546875" style="108" customWidth="1"/>
    <col min="3835" max="3835" width="11.44140625" style="108"/>
    <col min="3836" max="3836" width="7.6640625" style="108" customWidth="1"/>
    <col min="3837" max="3837" width="11.44140625" style="108"/>
    <col min="3838" max="3838" width="30.6640625" style="108" customWidth="1"/>
    <col min="3839" max="3844" width="11.44140625" style="108"/>
    <col min="3845" max="3845" width="30.5546875" style="108" bestFit="1" customWidth="1"/>
    <col min="3846" max="4089" width="11.44140625" style="108"/>
    <col min="4090" max="4090" width="14.5546875" style="108" customWidth="1"/>
    <col min="4091" max="4091" width="11.44140625" style="108"/>
    <col min="4092" max="4092" width="7.6640625" style="108" customWidth="1"/>
    <col min="4093" max="4093" width="11.44140625" style="108"/>
    <col min="4094" max="4094" width="30.6640625" style="108" customWidth="1"/>
    <col min="4095" max="4100" width="11.44140625" style="108"/>
    <col min="4101" max="4101" width="30.5546875" style="108" bestFit="1" customWidth="1"/>
    <col min="4102" max="4345" width="11.44140625" style="108"/>
    <col min="4346" max="4346" width="14.5546875" style="108" customWidth="1"/>
    <col min="4347" max="4347" width="11.44140625" style="108"/>
    <col min="4348" max="4348" width="7.6640625" style="108" customWidth="1"/>
    <col min="4349" max="4349" width="11.44140625" style="108"/>
    <col min="4350" max="4350" width="30.6640625" style="108" customWidth="1"/>
    <col min="4351" max="4356" width="11.44140625" style="108"/>
    <col min="4357" max="4357" width="30.5546875" style="108" bestFit="1" customWidth="1"/>
    <col min="4358" max="4601" width="11.44140625" style="108"/>
    <col min="4602" max="4602" width="14.5546875" style="108" customWidth="1"/>
    <col min="4603" max="4603" width="11.44140625" style="108"/>
    <col min="4604" max="4604" width="7.6640625" style="108" customWidth="1"/>
    <col min="4605" max="4605" width="11.44140625" style="108"/>
    <col min="4606" max="4606" width="30.6640625" style="108" customWidth="1"/>
    <col min="4607" max="4612" width="11.44140625" style="108"/>
    <col min="4613" max="4613" width="30.5546875" style="108" bestFit="1" customWidth="1"/>
    <col min="4614" max="4857" width="11.44140625" style="108"/>
    <col min="4858" max="4858" width="14.5546875" style="108" customWidth="1"/>
    <col min="4859" max="4859" width="11.44140625" style="108"/>
    <col min="4860" max="4860" width="7.6640625" style="108" customWidth="1"/>
    <col min="4861" max="4861" width="11.44140625" style="108"/>
    <col min="4862" max="4862" width="30.6640625" style="108" customWidth="1"/>
    <col min="4863" max="4868" width="11.44140625" style="108"/>
    <col min="4869" max="4869" width="30.5546875" style="108" bestFit="1" customWidth="1"/>
    <col min="4870" max="5113" width="11.44140625" style="108"/>
    <col min="5114" max="5114" width="14.5546875" style="108" customWidth="1"/>
    <col min="5115" max="5115" width="11.44140625" style="108"/>
    <col min="5116" max="5116" width="7.6640625" style="108" customWidth="1"/>
    <col min="5117" max="5117" width="11.44140625" style="108"/>
    <col min="5118" max="5118" width="30.6640625" style="108" customWidth="1"/>
    <col min="5119" max="5124" width="11.44140625" style="108"/>
    <col min="5125" max="5125" width="30.5546875" style="108" bestFit="1" customWidth="1"/>
    <col min="5126" max="5369" width="11.44140625" style="108"/>
    <col min="5370" max="5370" width="14.5546875" style="108" customWidth="1"/>
    <col min="5371" max="5371" width="11.44140625" style="108"/>
    <col min="5372" max="5372" width="7.6640625" style="108" customWidth="1"/>
    <col min="5373" max="5373" width="11.44140625" style="108"/>
    <col min="5374" max="5374" width="30.6640625" style="108" customWidth="1"/>
    <col min="5375" max="5380" width="11.44140625" style="108"/>
    <col min="5381" max="5381" width="30.5546875" style="108" bestFit="1" customWidth="1"/>
    <col min="5382" max="5625" width="11.44140625" style="108"/>
    <col min="5626" max="5626" width="14.5546875" style="108" customWidth="1"/>
    <col min="5627" max="5627" width="11.44140625" style="108"/>
    <col min="5628" max="5628" width="7.6640625" style="108" customWidth="1"/>
    <col min="5629" max="5629" width="11.44140625" style="108"/>
    <col min="5630" max="5630" width="30.6640625" style="108" customWidth="1"/>
    <col min="5631" max="5636" width="11.44140625" style="108"/>
    <col min="5637" max="5637" width="30.5546875" style="108" bestFit="1" customWidth="1"/>
    <col min="5638" max="5881" width="11.44140625" style="108"/>
    <col min="5882" max="5882" width="14.5546875" style="108" customWidth="1"/>
    <col min="5883" max="5883" width="11.44140625" style="108"/>
    <col min="5884" max="5884" width="7.6640625" style="108" customWidth="1"/>
    <col min="5885" max="5885" width="11.44140625" style="108"/>
    <col min="5886" max="5886" width="30.6640625" style="108" customWidth="1"/>
    <col min="5887" max="5892" width="11.44140625" style="108"/>
    <col min="5893" max="5893" width="30.5546875" style="108" bestFit="1" customWidth="1"/>
    <col min="5894" max="6137" width="11.44140625" style="108"/>
    <col min="6138" max="6138" width="14.5546875" style="108" customWidth="1"/>
    <col min="6139" max="6139" width="11.44140625" style="108"/>
    <col min="6140" max="6140" width="7.6640625" style="108" customWidth="1"/>
    <col min="6141" max="6141" width="11.44140625" style="108"/>
    <col min="6142" max="6142" width="30.6640625" style="108" customWidth="1"/>
    <col min="6143" max="6148" width="11.44140625" style="108"/>
    <col min="6149" max="6149" width="30.5546875" style="108" bestFit="1" customWidth="1"/>
    <col min="6150" max="6393" width="11.44140625" style="108"/>
    <col min="6394" max="6394" width="14.5546875" style="108" customWidth="1"/>
    <col min="6395" max="6395" width="11.44140625" style="108"/>
    <col min="6396" max="6396" width="7.6640625" style="108" customWidth="1"/>
    <col min="6397" max="6397" width="11.44140625" style="108"/>
    <col min="6398" max="6398" width="30.6640625" style="108" customWidth="1"/>
    <col min="6399" max="6404" width="11.44140625" style="108"/>
    <col min="6405" max="6405" width="30.5546875" style="108" bestFit="1" customWidth="1"/>
    <col min="6406" max="6649" width="11.44140625" style="108"/>
    <col min="6650" max="6650" width="14.5546875" style="108" customWidth="1"/>
    <col min="6651" max="6651" width="11.44140625" style="108"/>
    <col min="6652" max="6652" width="7.6640625" style="108" customWidth="1"/>
    <col min="6653" max="6653" width="11.44140625" style="108"/>
    <col min="6654" max="6654" width="30.6640625" style="108" customWidth="1"/>
    <col min="6655" max="6660" width="11.44140625" style="108"/>
    <col min="6661" max="6661" width="30.5546875" style="108" bestFit="1" customWidth="1"/>
    <col min="6662" max="6905" width="11.44140625" style="108"/>
    <col min="6906" max="6906" width="14.5546875" style="108" customWidth="1"/>
    <col min="6907" max="6907" width="11.44140625" style="108"/>
    <col min="6908" max="6908" width="7.6640625" style="108" customWidth="1"/>
    <col min="6909" max="6909" width="11.44140625" style="108"/>
    <col min="6910" max="6910" width="30.6640625" style="108" customWidth="1"/>
    <col min="6911" max="6916" width="11.44140625" style="108"/>
    <col min="6917" max="6917" width="30.5546875" style="108" bestFit="1" customWidth="1"/>
    <col min="6918" max="7161" width="11.44140625" style="108"/>
    <col min="7162" max="7162" width="14.5546875" style="108" customWidth="1"/>
    <col min="7163" max="7163" width="11.44140625" style="108"/>
    <col min="7164" max="7164" width="7.6640625" style="108" customWidth="1"/>
    <col min="7165" max="7165" width="11.44140625" style="108"/>
    <col min="7166" max="7166" width="30.6640625" style="108" customWidth="1"/>
    <col min="7167" max="7172" width="11.44140625" style="108"/>
    <col min="7173" max="7173" width="30.5546875" style="108" bestFit="1" customWidth="1"/>
    <col min="7174" max="7417" width="11.44140625" style="108"/>
    <col min="7418" max="7418" width="14.5546875" style="108" customWidth="1"/>
    <col min="7419" max="7419" width="11.44140625" style="108"/>
    <col min="7420" max="7420" width="7.6640625" style="108" customWidth="1"/>
    <col min="7421" max="7421" width="11.44140625" style="108"/>
    <col min="7422" max="7422" width="30.6640625" style="108" customWidth="1"/>
    <col min="7423" max="7428" width="11.44140625" style="108"/>
    <col min="7429" max="7429" width="30.5546875" style="108" bestFit="1" customWidth="1"/>
    <col min="7430" max="7673" width="11.44140625" style="108"/>
    <col min="7674" max="7674" width="14.5546875" style="108" customWidth="1"/>
    <col min="7675" max="7675" width="11.44140625" style="108"/>
    <col min="7676" max="7676" width="7.6640625" style="108" customWidth="1"/>
    <col min="7677" max="7677" width="11.44140625" style="108"/>
    <col min="7678" max="7678" width="30.6640625" style="108" customWidth="1"/>
    <col min="7679" max="7684" width="11.44140625" style="108"/>
    <col min="7685" max="7685" width="30.5546875" style="108" bestFit="1" customWidth="1"/>
    <col min="7686" max="7929" width="11.44140625" style="108"/>
    <col min="7930" max="7930" width="14.5546875" style="108" customWidth="1"/>
    <col min="7931" max="7931" width="11.44140625" style="108"/>
    <col min="7932" max="7932" width="7.6640625" style="108" customWidth="1"/>
    <col min="7933" max="7933" width="11.44140625" style="108"/>
    <col min="7934" max="7934" width="30.6640625" style="108" customWidth="1"/>
    <col min="7935" max="7940" width="11.44140625" style="108"/>
    <col min="7941" max="7941" width="30.5546875" style="108" bestFit="1" customWidth="1"/>
    <col min="7942" max="8185" width="11.44140625" style="108"/>
    <col min="8186" max="8186" width="14.5546875" style="108" customWidth="1"/>
    <col min="8187" max="8187" width="11.44140625" style="108"/>
    <col min="8188" max="8188" width="7.6640625" style="108" customWidth="1"/>
    <col min="8189" max="8189" width="11.44140625" style="108"/>
    <col min="8190" max="8190" width="30.6640625" style="108" customWidth="1"/>
    <col min="8191" max="8196" width="11.44140625" style="108"/>
    <col min="8197" max="8197" width="30.5546875" style="108" bestFit="1" customWidth="1"/>
    <col min="8198" max="8441" width="11.44140625" style="108"/>
    <col min="8442" max="8442" width="14.5546875" style="108" customWidth="1"/>
    <col min="8443" max="8443" width="11.44140625" style="108"/>
    <col min="8444" max="8444" width="7.6640625" style="108" customWidth="1"/>
    <col min="8445" max="8445" width="11.44140625" style="108"/>
    <col min="8446" max="8446" width="30.6640625" style="108" customWidth="1"/>
    <col min="8447" max="8452" width="11.44140625" style="108"/>
    <col min="8453" max="8453" width="30.5546875" style="108" bestFit="1" customWidth="1"/>
    <col min="8454" max="8697" width="11.44140625" style="108"/>
    <col min="8698" max="8698" width="14.5546875" style="108" customWidth="1"/>
    <col min="8699" max="8699" width="11.44140625" style="108"/>
    <col min="8700" max="8700" width="7.6640625" style="108" customWidth="1"/>
    <col min="8701" max="8701" width="11.44140625" style="108"/>
    <col min="8702" max="8702" width="30.6640625" style="108" customWidth="1"/>
    <col min="8703" max="8708" width="11.44140625" style="108"/>
    <col min="8709" max="8709" width="30.5546875" style="108" bestFit="1" customWidth="1"/>
    <col min="8710" max="8953" width="11.44140625" style="108"/>
    <col min="8954" max="8954" width="14.5546875" style="108" customWidth="1"/>
    <col min="8955" max="8955" width="11.44140625" style="108"/>
    <col min="8956" max="8956" width="7.6640625" style="108" customWidth="1"/>
    <col min="8957" max="8957" width="11.44140625" style="108"/>
    <col min="8958" max="8958" width="30.6640625" style="108" customWidth="1"/>
    <col min="8959" max="8964" width="11.44140625" style="108"/>
    <col min="8965" max="8965" width="30.5546875" style="108" bestFit="1" customWidth="1"/>
    <col min="8966" max="9209" width="11.44140625" style="108"/>
    <col min="9210" max="9210" width="14.5546875" style="108" customWidth="1"/>
    <col min="9211" max="9211" width="11.44140625" style="108"/>
    <col min="9212" max="9212" width="7.6640625" style="108" customWidth="1"/>
    <col min="9213" max="9213" width="11.44140625" style="108"/>
    <col min="9214" max="9214" width="30.6640625" style="108" customWidth="1"/>
    <col min="9215" max="9220" width="11.44140625" style="108"/>
    <col min="9221" max="9221" width="30.5546875" style="108" bestFit="1" customWidth="1"/>
    <col min="9222" max="9465" width="11.44140625" style="108"/>
    <col min="9466" max="9466" width="14.5546875" style="108" customWidth="1"/>
    <col min="9467" max="9467" width="11.44140625" style="108"/>
    <col min="9468" max="9468" width="7.6640625" style="108" customWidth="1"/>
    <col min="9469" max="9469" width="11.44140625" style="108"/>
    <col min="9470" max="9470" width="30.6640625" style="108" customWidth="1"/>
    <col min="9471" max="9476" width="11.44140625" style="108"/>
    <col min="9477" max="9477" width="30.5546875" style="108" bestFit="1" customWidth="1"/>
    <col min="9478" max="9721" width="11.44140625" style="108"/>
    <col min="9722" max="9722" width="14.5546875" style="108" customWidth="1"/>
    <col min="9723" max="9723" width="11.44140625" style="108"/>
    <col min="9724" max="9724" width="7.6640625" style="108" customWidth="1"/>
    <col min="9725" max="9725" width="11.44140625" style="108"/>
    <col min="9726" max="9726" width="30.6640625" style="108" customWidth="1"/>
    <col min="9727" max="9732" width="11.44140625" style="108"/>
    <col min="9733" max="9733" width="30.5546875" style="108" bestFit="1" customWidth="1"/>
    <col min="9734" max="9977" width="11.44140625" style="108"/>
    <col min="9978" max="9978" width="14.5546875" style="108" customWidth="1"/>
    <col min="9979" max="9979" width="11.44140625" style="108"/>
    <col min="9980" max="9980" width="7.6640625" style="108" customWidth="1"/>
    <col min="9981" max="9981" width="11.44140625" style="108"/>
    <col min="9982" max="9982" width="30.6640625" style="108" customWidth="1"/>
    <col min="9983" max="9988" width="11.44140625" style="108"/>
    <col min="9989" max="9989" width="30.5546875" style="108" bestFit="1" customWidth="1"/>
    <col min="9990" max="10233" width="11.44140625" style="108"/>
    <col min="10234" max="10234" width="14.5546875" style="108" customWidth="1"/>
    <col min="10235" max="10235" width="11.44140625" style="108"/>
    <col min="10236" max="10236" width="7.6640625" style="108" customWidth="1"/>
    <col min="10237" max="10237" width="11.44140625" style="108"/>
    <col min="10238" max="10238" width="30.6640625" style="108" customWidth="1"/>
    <col min="10239" max="10244" width="11.44140625" style="108"/>
    <col min="10245" max="10245" width="30.5546875" style="108" bestFit="1" customWidth="1"/>
    <col min="10246" max="10489" width="11.44140625" style="108"/>
    <col min="10490" max="10490" width="14.5546875" style="108" customWidth="1"/>
    <col min="10491" max="10491" width="11.44140625" style="108"/>
    <col min="10492" max="10492" width="7.6640625" style="108" customWidth="1"/>
    <col min="10493" max="10493" width="11.44140625" style="108"/>
    <col min="10494" max="10494" width="30.6640625" style="108" customWidth="1"/>
    <col min="10495" max="10500" width="11.44140625" style="108"/>
    <col min="10501" max="10501" width="30.5546875" style="108" bestFit="1" customWidth="1"/>
    <col min="10502" max="10745" width="11.44140625" style="108"/>
    <col min="10746" max="10746" width="14.5546875" style="108" customWidth="1"/>
    <col min="10747" max="10747" width="11.44140625" style="108"/>
    <col min="10748" max="10748" width="7.6640625" style="108" customWidth="1"/>
    <col min="10749" max="10749" width="11.44140625" style="108"/>
    <col min="10750" max="10750" width="30.6640625" style="108" customWidth="1"/>
    <col min="10751" max="10756" width="11.44140625" style="108"/>
    <col min="10757" max="10757" width="30.5546875" style="108" bestFit="1" customWidth="1"/>
    <col min="10758" max="11001" width="11.44140625" style="108"/>
    <col min="11002" max="11002" width="14.5546875" style="108" customWidth="1"/>
    <col min="11003" max="11003" width="11.44140625" style="108"/>
    <col min="11004" max="11004" width="7.6640625" style="108" customWidth="1"/>
    <col min="11005" max="11005" width="11.44140625" style="108"/>
    <col min="11006" max="11006" width="30.6640625" style="108" customWidth="1"/>
    <col min="11007" max="11012" width="11.44140625" style="108"/>
    <col min="11013" max="11013" width="30.5546875" style="108" bestFit="1" customWidth="1"/>
    <col min="11014" max="11257" width="11.44140625" style="108"/>
    <col min="11258" max="11258" width="14.5546875" style="108" customWidth="1"/>
    <col min="11259" max="11259" width="11.44140625" style="108"/>
    <col min="11260" max="11260" width="7.6640625" style="108" customWidth="1"/>
    <col min="11261" max="11261" width="11.44140625" style="108"/>
    <col min="11262" max="11262" width="30.6640625" style="108" customWidth="1"/>
    <col min="11263" max="11268" width="11.44140625" style="108"/>
    <col min="11269" max="11269" width="30.5546875" style="108" bestFit="1" customWidth="1"/>
    <col min="11270" max="11513" width="11.44140625" style="108"/>
    <col min="11514" max="11514" width="14.5546875" style="108" customWidth="1"/>
    <col min="11515" max="11515" width="11.44140625" style="108"/>
    <col min="11516" max="11516" width="7.6640625" style="108" customWidth="1"/>
    <col min="11517" max="11517" width="11.44140625" style="108"/>
    <col min="11518" max="11518" width="30.6640625" style="108" customWidth="1"/>
    <col min="11519" max="11524" width="11.44140625" style="108"/>
    <col min="11525" max="11525" width="30.5546875" style="108" bestFit="1" customWidth="1"/>
    <col min="11526" max="11769" width="11.44140625" style="108"/>
    <col min="11770" max="11770" width="14.5546875" style="108" customWidth="1"/>
    <col min="11771" max="11771" width="11.44140625" style="108"/>
    <col min="11772" max="11772" width="7.6640625" style="108" customWidth="1"/>
    <col min="11773" max="11773" width="11.44140625" style="108"/>
    <col min="11774" max="11774" width="30.6640625" style="108" customWidth="1"/>
    <col min="11775" max="11780" width="11.44140625" style="108"/>
    <col min="11781" max="11781" width="30.5546875" style="108" bestFit="1" customWidth="1"/>
    <col min="11782" max="12025" width="11.44140625" style="108"/>
    <col min="12026" max="12026" width="14.5546875" style="108" customWidth="1"/>
    <col min="12027" max="12027" width="11.44140625" style="108"/>
    <col min="12028" max="12028" width="7.6640625" style="108" customWidth="1"/>
    <col min="12029" max="12029" width="11.44140625" style="108"/>
    <col min="12030" max="12030" width="30.6640625" style="108" customWidth="1"/>
    <col min="12031" max="12036" width="11.44140625" style="108"/>
    <col min="12037" max="12037" width="30.5546875" style="108" bestFit="1" customWidth="1"/>
    <col min="12038" max="12281" width="11.44140625" style="108"/>
    <col min="12282" max="12282" width="14.5546875" style="108" customWidth="1"/>
    <col min="12283" max="12283" width="11.44140625" style="108"/>
    <col min="12284" max="12284" width="7.6640625" style="108" customWidth="1"/>
    <col min="12285" max="12285" width="11.44140625" style="108"/>
    <col min="12286" max="12286" width="30.6640625" style="108" customWidth="1"/>
    <col min="12287" max="12292" width="11.44140625" style="108"/>
    <col min="12293" max="12293" width="30.5546875" style="108" bestFit="1" customWidth="1"/>
    <col min="12294" max="12537" width="11.44140625" style="108"/>
    <col min="12538" max="12538" width="14.5546875" style="108" customWidth="1"/>
    <col min="12539" max="12539" width="11.44140625" style="108"/>
    <col min="12540" max="12540" width="7.6640625" style="108" customWidth="1"/>
    <col min="12541" max="12541" width="11.44140625" style="108"/>
    <col min="12542" max="12542" width="30.6640625" style="108" customWidth="1"/>
    <col min="12543" max="12548" width="11.44140625" style="108"/>
    <col min="12549" max="12549" width="30.5546875" style="108" bestFit="1" customWidth="1"/>
    <col min="12550" max="12793" width="11.44140625" style="108"/>
    <col min="12794" max="12794" width="14.5546875" style="108" customWidth="1"/>
    <col min="12795" max="12795" width="11.44140625" style="108"/>
    <col min="12796" max="12796" width="7.6640625" style="108" customWidth="1"/>
    <col min="12797" max="12797" width="11.44140625" style="108"/>
    <col min="12798" max="12798" width="30.6640625" style="108" customWidth="1"/>
    <col min="12799" max="12804" width="11.44140625" style="108"/>
    <col min="12805" max="12805" width="30.5546875" style="108" bestFit="1" customWidth="1"/>
    <col min="12806" max="13049" width="11.44140625" style="108"/>
    <col min="13050" max="13050" width="14.5546875" style="108" customWidth="1"/>
    <col min="13051" max="13051" width="11.44140625" style="108"/>
    <col min="13052" max="13052" width="7.6640625" style="108" customWidth="1"/>
    <col min="13053" max="13053" width="11.44140625" style="108"/>
    <col min="13054" max="13054" width="30.6640625" style="108" customWidth="1"/>
    <col min="13055" max="13060" width="11.44140625" style="108"/>
    <col min="13061" max="13061" width="30.5546875" style="108" bestFit="1" customWidth="1"/>
    <col min="13062" max="13305" width="11.44140625" style="108"/>
    <col min="13306" max="13306" width="14.5546875" style="108" customWidth="1"/>
    <col min="13307" max="13307" width="11.44140625" style="108"/>
    <col min="13308" max="13308" width="7.6640625" style="108" customWidth="1"/>
    <col min="13309" max="13309" width="11.44140625" style="108"/>
    <col min="13310" max="13310" width="30.6640625" style="108" customWidth="1"/>
    <col min="13311" max="13316" width="11.44140625" style="108"/>
    <col min="13317" max="13317" width="30.5546875" style="108" bestFit="1" customWidth="1"/>
    <col min="13318" max="13561" width="11.44140625" style="108"/>
    <col min="13562" max="13562" width="14.5546875" style="108" customWidth="1"/>
    <col min="13563" max="13563" width="11.44140625" style="108"/>
    <col min="13564" max="13564" width="7.6640625" style="108" customWidth="1"/>
    <col min="13565" max="13565" width="11.44140625" style="108"/>
    <col min="13566" max="13566" width="30.6640625" style="108" customWidth="1"/>
    <col min="13567" max="13572" width="11.44140625" style="108"/>
    <col min="13573" max="13573" width="30.5546875" style="108" bestFit="1" customWidth="1"/>
    <col min="13574" max="13817" width="11.44140625" style="108"/>
    <col min="13818" max="13818" width="14.5546875" style="108" customWidth="1"/>
    <col min="13819" max="13819" width="11.44140625" style="108"/>
    <col min="13820" max="13820" width="7.6640625" style="108" customWidth="1"/>
    <col min="13821" max="13821" width="11.44140625" style="108"/>
    <col min="13822" max="13822" width="30.6640625" style="108" customWidth="1"/>
    <col min="13823" max="13828" width="11.44140625" style="108"/>
    <col min="13829" max="13829" width="30.5546875" style="108" bestFit="1" customWidth="1"/>
    <col min="13830" max="14073" width="11.44140625" style="108"/>
    <col min="14074" max="14074" width="14.5546875" style="108" customWidth="1"/>
    <col min="14075" max="14075" width="11.44140625" style="108"/>
    <col min="14076" max="14076" width="7.6640625" style="108" customWidth="1"/>
    <col min="14077" max="14077" width="11.44140625" style="108"/>
    <col min="14078" max="14078" width="30.6640625" style="108" customWidth="1"/>
    <col min="14079" max="14084" width="11.44140625" style="108"/>
    <col min="14085" max="14085" width="30.5546875" style="108" bestFit="1" customWidth="1"/>
    <col min="14086" max="14329" width="11.44140625" style="108"/>
    <col min="14330" max="14330" width="14.5546875" style="108" customWidth="1"/>
    <col min="14331" max="14331" width="11.44140625" style="108"/>
    <col min="14332" max="14332" width="7.6640625" style="108" customWidth="1"/>
    <col min="14333" max="14333" width="11.44140625" style="108"/>
    <col min="14334" max="14334" width="30.6640625" style="108" customWidth="1"/>
    <col min="14335" max="14340" width="11.44140625" style="108"/>
    <col min="14341" max="14341" width="30.5546875" style="108" bestFit="1" customWidth="1"/>
    <col min="14342" max="14585" width="11.44140625" style="108"/>
    <col min="14586" max="14586" width="14.5546875" style="108" customWidth="1"/>
    <col min="14587" max="14587" width="11.44140625" style="108"/>
    <col min="14588" max="14588" width="7.6640625" style="108" customWidth="1"/>
    <col min="14589" max="14589" width="11.44140625" style="108"/>
    <col min="14590" max="14590" width="30.6640625" style="108" customWidth="1"/>
    <col min="14591" max="14596" width="11.44140625" style="108"/>
    <col min="14597" max="14597" width="30.5546875" style="108" bestFit="1" customWidth="1"/>
    <col min="14598" max="14841" width="11.44140625" style="108"/>
    <col min="14842" max="14842" width="14.5546875" style="108" customWidth="1"/>
    <col min="14843" max="14843" width="11.44140625" style="108"/>
    <col min="14844" max="14844" width="7.6640625" style="108" customWidth="1"/>
    <col min="14845" max="14845" width="11.44140625" style="108"/>
    <col min="14846" max="14846" width="30.6640625" style="108" customWidth="1"/>
    <col min="14847" max="14852" width="11.44140625" style="108"/>
    <col min="14853" max="14853" width="30.5546875" style="108" bestFit="1" customWidth="1"/>
    <col min="14854" max="15097" width="11.44140625" style="108"/>
    <col min="15098" max="15098" width="14.5546875" style="108" customWidth="1"/>
    <col min="15099" max="15099" width="11.44140625" style="108"/>
    <col min="15100" max="15100" width="7.6640625" style="108" customWidth="1"/>
    <col min="15101" max="15101" width="11.44140625" style="108"/>
    <col min="15102" max="15102" width="30.6640625" style="108" customWidth="1"/>
    <col min="15103" max="15108" width="11.44140625" style="108"/>
    <col min="15109" max="15109" width="30.5546875" style="108" bestFit="1" customWidth="1"/>
    <col min="15110" max="15353" width="11.44140625" style="108"/>
    <col min="15354" max="15354" width="14.5546875" style="108" customWidth="1"/>
    <col min="15355" max="15355" width="11.44140625" style="108"/>
    <col min="15356" max="15356" width="7.6640625" style="108" customWidth="1"/>
    <col min="15357" max="15357" width="11.44140625" style="108"/>
    <col min="15358" max="15358" width="30.6640625" style="108" customWidth="1"/>
    <col min="15359" max="15364" width="11.44140625" style="108"/>
    <col min="15365" max="15365" width="30.5546875" style="108" bestFit="1" customWidth="1"/>
    <col min="15366" max="15609" width="11.44140625" style="108"/>
    <col min="15610" max="15610" width="14.5546875" style="108" customWidth="1"/>
    <col min="15611" max="15611" width="11.44140625" style="108"/>
    <col min="15612" max="15612" width="7.6640625" style="108" customWidth="1"/>
    <col min="15613" max="15613" width="11.44140625" style="108"/>
    <col min="15614" max="15614" width="30.6640625" style="108" customWidth="1"/>
    <col min="15615" max="15620" width="11.44140625" style="108"/>
    <col min="15621" max="15621" width="30.5546875" style="108" bestFit="1" customWidth="1"/>
    <col min="15622" max="15865" width="11.44140625" style="108"/>
    <col min="15866" max="15866" width="14.5546875" style="108" customWidth="1"/>
    <col min="15867" max="15867" width="11.44140625" style="108"/>
    <col min="15868" max="15868" width="7.6640625" style="108" customWidth="1"/>
    <col min="15869" max="15869" width="11.44140625" style="108"/>
    <col min="15870" max="15870" width="30.6640625" style="108" customWidth="1"/>
    <col min="15871" max="15876" width="11.44140625" style="108"/>
    <col min="15877" max="15877" width="30.5546875" style="108" bestFit="1" customWidth="1"/>
    <col min="15878" max="16121" width="11.44140625" style="108"/>
    <col min="16122" max="16122" width="14.5546875" style="108" customWidth="1"/>
    <col min="16123" max="16123" width="11.44140625" style="108"/>
    <col min="16124" max="16124" width="7.6640625" style="108" customWidth="1"/>
    <col min="16125" max="16125" width="11.44140625" style="108"/>
    <col min="16126" max="16126" width="30.6640625" style="108" customWidth="1"/>
    <col min="16127" max="16132" width="11.44140625" style="108"/>
    <col min="16133" max="16133" width="30.5546875" style="108" bestFit="1" customWidth="1"/>
    <col min="16134" max="16377" width="11.44140625" style="108"/>
    <col min="16378" max="16378" width="14.5546875" style="108" customWidth="1"/>
    <col min="16379" max="16384" width="11.44140625" style="108"/>
  </cols>
  <sheetData>
    <row r="1" spans="1:9" x14ac:dyDescent="0.25">
      <c r="A1" s="116" t="s">
        <v>183</v>
      </c>
      <c r="B1" s="116" t="s">
        <v>15</v>
      </c>
      <c r="C1" s="116" t="s">
        <v>16</v>
      </c>
      <c r="D1" s="116" t="s">
        <v>137</v>
      </c>
      <c r="E1" s="116" t="s">
        <v>138</v>
      </c>
    </row>
    <row r="2" spans="1:9" ht="36" x14ac:dyDescent="0.25">
      <c r="A2" s="117">
        <v>1</v>
      </c>
      <c r="B2" s="57" t="s">
        <v>554</v>
      </c>
      <c r="C2" s="118">
        <v>88</v>
      </c>
      <c r="D2" s="10">
        <f>VLOOKUP(B2,MATERIALES!$B$2:$D$129,3,0)</f>
        <v>0</v>
      </c>
      <c r="E2" s="11">
        <f>C2*D2</f>
        <v>0</v>
      </c>
      <c r="F2" s="109"/>
    </row>
    <row r="3" spans="1:9" x14ac:dyDescent="0.25">
      <c r="A3" s="117">
        <v>2</v>
      </c>
      <c r="B3" s="57" t="s">
        <v>232</v>
      </c>
      <c r="C3" s="118">
        <v>88</v>
      </c>
      <c r="D3" s="10">
        <f>VLOOKUP(B3,ESTRUCTURAS!$A$2:$H$272,8,0)</f>
        <v>0</v>
      </c>
      <c r="E3" s="11">
        <f t="shared" ref="E3:E8" si="0">C3*D3</f>
        <v>0</v>
      </c>
      <c r="F3" s="109"/>
    </row>
    <row r="4" spans="1:9" ht="36.75" customHeight="1" x14ac:dyDescent="0.25">
      <c r="A4" s="117">
        <v>4</v>
      </c>
      <c r="B4" s="57" t="s">
        <v>555</v>
      </c>
      <c r="C4" s="118">
        <v>88</v>
      </c>
      <c r="D4" s="10">
        <f>VLOOKUP(B4,MATERIALES!$B$2:$D$129,3,0)</f>
        <v>0</v>
      </c>
      <c r="E4" s="11">
        <f t="shared" si="0"/>
        <v>0</v>
      </c>
      <c r="F4" s="109"/>
    </row>
    <row r="5" spans="1:9" ht="20.100000000000001" customHeight="1" x14ac:dyDescent="0.25">
      <c r="A5" s="117">
        <v>5</v>
      </c>
      <c r="B5" s="57" t="s">
        <v>139</v>
      </c>
      <c r="C5" s="119">
        <v>1760</v>
      </c>
      <c r="D5" s="10">
        <f>VLOOKUP(B5,ESTRUCTURAS!$A$2:$H$283,8,0)</f>
        <v>0</v>
      </c>
      <c r="E5" s="11">
        <f t="shared" si="0"/>
        <v>0</v>
      </c>
      <c r="F5" s="109"/>
    </row>
    <row r="6" spans="1:9" ht="20.100000000000001" customHeight="1" x14ac:dyDescent="0.25">
      <c r="A6" s="117">
        <v>6</v>
      </c>
      <c r="B6" s="57" t="s">
        <v>140</v>
      </c>
      <c r="C6" s="118">
        <v>88</v>
      </c>
      <c r="D6" s="10">
        <f>VLOOKUP(B6,ESTRUCTURAS!$A$2:$H$283,8,0)</f>
        <v>0</v>
      </c>
      <c r="E6" s="11">
        <f t="shared" si="0"/>
        <v>0</v>
      </c>
      <c r="F6" s="109"/>
    </row>
    <row r="7" spans="1:9" ht="20.100000000000001" customHeight="1" x14ac:dyDescent="0.25">
      <c r="A7" s="117">
        <v>7</v>
      </c>
      <c r="B7" s="57" t="s">
        <v>20</v>
      </c>
      <c r="C7" s="118">
        <v>88</v>
      </c>
      <c r="D7" s="10">
        <f>VLOOKUP(B7,ESTRUCTURAS!$A$2:$H$283,8,0)</f>
        <v>0</v>
      </c>
      <c r="E7" s="11">
        <f t="shared" si="0"/>
        <v>0</v>
      </c>
      <c r="F7" s="109"/>
    </row>
    <row r="8" spans="1:9" ht="36" x14ac:dyDescent="0.25">
      <c r="A8" s="117">
        <v>8</v>
      </c>
      <c r="B8" s="57" t="s">
        <v>556</v>
      </c>
      <c r="C8" s="118">
        <v>88</v>
      </c>
      <c r="D8" s="10">
        <f>VLOOKUP(B8,MATERIALES!$B$2:$D$129,3,0)</f>
        <v>0</v>
      </c>
      <c r="E8" s="11">
        <f t="shared" si="0"/>
        <v>0</v>
      </c>
      <c r="F8" s="109"/>
      <c r="I8" s="110"/>
    </row>
    <row r="9" spans="1:9" x14ac:dyDescent="0.25">
      <c r="A9" s="193" t="s">
        <v>23</v>
      </c>
      <c r="B9" s="193"/>
      <c r="C9" s="193"/>
      <c r="D9" s="193"/>
      <c r="E9" s="12">
        <f>SUM(E2:E8)</f>
        <v>0</v>
      </c>
    </row>
    <row r="10" spans="1:9" x14ac:dyDescent="0.25">
      <c r="G10" s="112"/>
    </row>
    <row r="12" spans="1:9" x14ac:dyDescent="0.25">
      <c r="F12" s="113"/>
    </row>
    <row r="14" spans="1:9" x14ac:dyDescent="0.25">
      <c r="F14" s="114"/>
    </row>
    <row r="16" spans="1:9" x14ac:dyDescent="0.25">
      <c r="E16" s="115"/>
    </row>
  </sheetData>
  <sheetProtection algorithmName="SHA-512" hashValue="IwyAqqK1RvYKJN79KK093hMH0s04QaCHUEfmmzhuD//WoSp9Msg4AqAnzoG1RlkdbWSOJI8vJKlYQNjhXMaiVA==" saltValue="xKkfYiHzy2DGaMbe933KoA==" spinCount="100000" sheet="1" objects="1" scenarios="1"/>
  <autoFilter ref="A1:E9" xr:uid="{00000000-0009-0000-0000-000004000000}"/>
  <mergeCells count="1">
    <mergeCell ref="A9:D9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94"/>
  <sheetViews>
    <sheetView zoomScaleNormal="100" workbookViewId="0">
      <selection activeCell="B1" sqref="B1"/>
    </sheetView>
  </sheetViews>
  <sheetFormatPr baseColWidth="10" defaultColWidth="8.88671875" defaultRowHeight="12" x14ac:dyDescent="0.25"/>
  <cols>
    <col min="1" max="1" width="6.33203125" style="70" customWidth="1"/>
    <col min="2" max="2" width="8.88671875" style="70" customWidth="1"/>
    <col min="3" max="3" width="75.6640625" style="70" customWidth="1"/>
    <col min="4" max="4" width="7.109375" style="70" customWidth="1"/>
    <col min="5" max="5" width="10.88671875" style="70" customWidth="1"/>
    <col min="6" max="6" width="10" style="70" customWidth="1"/>
    <col min="7" max="7" width="13.33203125" style="70" customWidth="1"/>
    <col min="8" max="16384" width="8.88671875" style="70"/>
  </cols>
  <sheetData>
    <row r="1" spans="1:9" x14ac:dyDescent="0.25">
      <c r="A1" s="63" t="s">
        <v>183</v>
      </c>
      <c r="B1" s="63" t="s">
        <v>236</v>
      </c>
      <c r="C1" s="63" t="s">
        <v>237</v>
      </c>
      <c r="D1" s="63" t="s">
        <v>238</v>
      </c>
      <c r="E1" s="63" t="s">
        <v>16</v>
      </c>
      <c r="F1" s="63" t="s">
        <v>622</v>
      </c>
      <c r="G1" s="63" t="s">
        <v>623</v>
      </c>
    </row>
    <row r="2" spans="1:9" ht="14.25" customHeight="1" x14ac:dyDescent="0.25">
      <c r="A2" s="96" t="s">
        <v>624</v>
      </c>
      <c r="B2" s="97" t="s">
        <v>235</v>
      </c>
      <c r="C2" s="98" t="s">
        <v>239</v>
      </c>
      <c r="D2" s="99" t="s">
        <v>235</v>
      </c>
      <c r="E2" s="100" t="s">
        <v>235</v>
      </c>
      <c r="F2" s="100" t="s">
        <v>235</v>
      </c>
      <c r="G2" s="103">
        <f>SUM(G3:G18)</f>
        <v>0</v>
      </c>
      <c r="H2" s="71"/>
      <c r="I2" s="72"/>
    </row>
    <row r="3" spans="1:9" x14ac:dyDescent="0.25">
      <c r="A3" s="101" t="s">
        <v>625</v>
      </c>
      <c r="B3" s="99" t="s">
        <v>626</v>
      </c>
      <c r="C3" s="102" t="s">
        <v>243</v>
      </c>
      <c r="D3" s="99" t="s">
        <v>8</v>
      </c>
      <c r="E3" s="100">
        <v>0</v>
      </c>
      <c r="F3" s="73"/>
      <c r="G3" s="104">
        <f>E3*F3</f>
        <v>0</v>
      </c>
      <c r="I3" s="72"/>
    </row>
    <row r="4" spans="1:9" x14ac:dyDescent="0.25">
      <c r="A4" s="101" t="s">
        <v>627</v>
      </c>
      <c r="B4" s="99" t="s">
        <v>628</v>
      </c>
      <c r="C4" s="102" t="s">
        <v>244</v>
      </c>
      <c r="D4" s="99" t="s">
        <v>8</v>
      </c>
      <c r="E4" s="100">
        <v>0</v>
      </c>
      <c r="F4" s="73"/>
      <c r="G4" s="104">
        <f t="shared" ref="G4:G18" si="0">E4*F4</f>
        <v>0</v>
      </c>
      <c r="I4" s="72"/>
    </row>
    <row r="5" spans="1:9" x14ac:dyDescent="0.25">
      <c r="A5" s="101" t="s">
        <v>629</v>
      </c>
      <c r="B5" s="99" t="s">
        <v>630</v>
      </c>
      <c r="C5" s="102" t="s">
        <v>631</v>
      </c>
      <c r="D5" s="99" t="s">
        <v>8</v>
      </c>
      <c r="E5" s="100">
        <v>0</v>
      </c>
      <c r="F5" s="73"/>
      <c r="G5" s="104">
        <f t="shared" si="0"/>
        <v>0</v>
      </c>
      <c r="I5" s="72"/>
    </row>
    <row r="6" spans="1:9" x14ac:dyDescent="0.25">
      <c r="A6" s="101" t="s">
        <v>632</v>
      </c>
      <c r="B6" s="99" t="s">
        <v>633</v>
      </c>
      <c r="C6" s="102" t="s">
        <v>245</v>
      </c>
      <c r="D6" s="99" t="s">
        <v>8</v>
      </c>
      <c r="E6" s="100">
        <v>0</v>
      </c>
      <c r="F6" s="73"/>
      <c r="G6" s="104">
        <f t="shared" si="0"/>
        <v>0</v>
      </c>
      <c r="I6" s="72"/>
    </row>
    <row r="7" spans="1:9" x14ac:dyDescent="0.25">
      <c r="A7" s="101" t="s">
        <v>634</v>
      </c>
      <c r="B7" s="99" t="s">
        <v>635</v>
      </c>
      <c r="C7" s="102" t="s">
        <v>247</v>
      </c>
      <c r="D7" s="99" t="s">
        <v>217</v>
      </c>
      <c r="E7" s="100">
        <v>0</v>
      </c>
      <c r="F7" s="73"/>
      <c r="G7" s="104">
        <f t="shared" si="0"/>
        <v>0</v>
      </c>
      <c r="I7" s="72"/>
    </row>
    <row r="8" spans="1:9" x14ac:dyDescent="0.25">
      <c r="A8" s="101" t="s">
        <v>636</v>
      </c>
      <c r="B8" s="99" t="s">
        <v>637</v>
      </c>
      <c r="C8" s="102" t="s">
        <v>638</v>
      </c>
      <c r="D8" s="99" t="s">
        <v>217</v>
      </c>
      <c r="E8" s="100">
        <v>0</v>
      </c>
      <c r="F8" s="73"/>
      <c r="G8" s="104">
        <f t="shared" si="0"/>
        <v>0</v>
      </c>
      <c r="I8" s="72"/>
    </row>
    <row r="9" spans="1:9" x14ac:dyDescent="0.25">
      <c r="A9" s="101" t="s">
        <v>639</v>
      </c>
      <c r="B9" s="99" t="s">
        <v>218</v>
      </c>
      <c r="C9" s="102" t="s">
        <v>266</v>
      </c>
      <c r="D9" s="99" t="s">
        <v>217</v>
      </c>
      <c r="E9" s="100">
        <v>0</v>
      </c>
      <c r="F9" s="73"/>
      <c r="G9" s="104">
        <f t="shared" si="0"/>
        <v>0</v>
      </c>
      <c r="I9" s="72"/>
    </row>
    <row r="10" spans="1:9" x14ac:dyDescent="0.25">
      <c r="A10" s="101" t="s">
        <v>640</v>
      </c>
      <c r="B10" s="99" t="s">
        <v>641</v>
      </c>
      <c r="C10" s="102" t="s">
        <v>249</v>
      </c>
      <c r="D10" s="99" t="s">
        <v>122</v>
      </c>
      <c r="E10" s="100">
        <v>0</v>
      </c>
      <c r="F10" s="73"/>
      <c r="G10" s="104">
        <f t="shared" si="0"/>
        <v>0</v>
      </c>
      <c r="I10" s="72"/>
    </row>
    <row r="11" spans="1:9" x14ac:dyDescent="0.25">
      <c r="A11" s="101" t="s">
        <v>642</v>
      </c>
      <c r="B11" s="99" t="s">
        <v>643</v>
      </c>
      <c r="C11" s="102" t="s">
        <v>248</v>
      </c>
      <c r="D11" s="99" t="s">
        <v>122</v>
      </c>
      <c r="E11" s="100">
        <v>0</v>
      </c>
      <c r="F11" s="73"/>
      <c r="G11" s="104">
        <f t="shared" si="0"/>
        <v>0</v>
      </c>
      <c r="I11" s="72"/>
    </row>
    <row r="12" spans="1:9" x14ac:dyDescent="0.25">
      <c r="A12" s="101" t="s">
        <v>644</v>
      </c>
      <c r="B12" s="99" t="s">
        <v>645</v>
      </c>
      <c r="C12" s="102" t="s">
        <v>252</v>
      </c>
      <c r="D12" s="99" t="s">
        <v>8</v>
      </c>
      <c r="E12" s="100">
        <v>0</v>
      </c>
      <c r="F12" s="73"/>
      <c r="G12" s="104">
        <f t="shared" si="0"/>
        <v>0</v>
      </c>
      <c r="I12" s="72"/>
    </row>
    <row r="13" spans="1:9" x14ac:dyDescent="0.25">
      <c r="A13" s="101" t="s">
        <v>646</v>
      </c>
      <c r="B13" s="99" t="s">
        <v>647</v>
      </c>
      <c r="C13" s="102" t="s">
        <v>251</v>
      </c>
      <c r="D13" s="99" t="s">
        <v>14</v>
      </c>
      <c r="E13" s="100">
        <v>0</v>
      </c>
      <c r="F13" s="73"/>
      <c r="G13" s="104">
        <f t="shared" si="0"/>
        <v>0</v>
      </c>
      <c r="I13" s="72"/>
    </row>
    <row r="14" spans="1:9" x14ac:dyDescent="0.25">
      <c r="A14" s="101" t="s">
        <v>648</v>
      </c>
      <c r="B14" s="99" t="s">
        <v>649</v>
      </c>
      <c r="C14" s="102" t="s">
        <v>253</v>
      </c>
      <c r="D14" s="99" t="s">
        <v>14</v>
      </c>
      <c r="E14" s="100">
        <v>0</v>
      </c>
      <c r="F14" s="73"/>
      <c r="G14" s="104">
        <f t="shared" si="0"/>
        <v>0</v>
      </c>
      <c r="I14" s="72"/>
    </row>
    <row r="15" spans="1:9" x14ac:dyDescent="0.25">
      <c r="A15" s="101" t="s">
        <v>650</v>
      </c>
      <c r="B15" s="99" t="s">
        <v>651</v>
      </c>
      <c r="C15" s="102" t="s">
        <v>254</v>
      </c>
      <c r="D15" s="99" t="s">
        <v>14</v>
      </c>
      <c r="E15" s="100">
        <v>0</v>
      </c>
      <c r="F15" s="73"/>
      <c r="G15" s="104">
        <f t="shared" si="0"/>
        <v>0</v>
      </c>
      <c r="I15" s="72"/>
    </row>
    <row r="16" spans="1:9" x14ac:dyDescent="0.25">
      <c r="A16" s="101" t="s">
        <v>652</v>
      </c>
      <c r="B16" s="99" t="s">
        <v>653</v>
      </c>
      <c r="C16" s="102" t="s">
        <v>654</v>
      </c>
      <c r="D16" s="99" t="s">
        <v>122</v>
      </c>
      <c r="E16" s="100">
        <v>0</v>
      </c>
      <c r="F16" s="73"/>
      <c r="G16" s="104">
        <f t="shared" si="0"/>
        <v>0</v>
      </c>
      <c r="I16" s="72"/>
    </row>
    <row r="17" spans="1:9" x14ac:dyDescent="0.25">
      <c r="A17" s="101" t="s">
        <v>655</v>
      </c>
      <c r="B17" s="99" t="s">
        <v>656</v>
      </c>
      <c r="C17" s="102" t="s">
        <v>657</v>
      </c>
      <c r="D17" s="99" t="s">
        <v>122</v>
      </c>
      <c r="E17" s="100">
        <v>0</v>
      </c>
      <c r="F17" s="73"/>
      <c r="G17" s="104">
        <f t="shared" si="0"/>
        <v>0</v>
      </c>
      <c r="I17" s="72"/>
    </row>
    <row r="18" spans="1:9" x14ac:dyDescent="0.25">
      <c r="A18" s="101" t="s">
        <v>658</v>
      </c>
      <c r="B18" s="99" t="s">
        <v>659</v>
      </c>
      <c r="C18" s="102" t="s">
        <v>660</v>
      </c>
      <c r="D18" s="99" t="s">
        <v>8</v>
      </c>
      <c r="E18" s="100">
        <v>0</v>
      </c>
      <c r="F18" s="73"/>
      <c r="G18" s="104">
        <f t="shared" si="0"/>
        <v>0</v>
      </c>
      <c r="I18" s="72"/>
    </row>
    <row r="19" spans="1:9" x14ac:dyDescent="0.25">
      <c r="A19" s="96" t="s">
        <v>661</v>
      </c>
      <c r="B19" s="99" t="s">
        <v>235</v>
      </c>
      <c r="C19" s="98" t="s">
        <v>240</v>
      </c>
      <c r="D19" s="99" t="s">
        <v>235</v>
      </c>
      <c r="E19" s="100">
        <v>0</v>
      </c>
      <c r="F19" s="100" t="s">
        <v>235</v>
      </c>
      <c r="G19" s="103">
        <f>SUM(G20:G33)</f>
        <v>0</v>
      </c>
      <c r="I19" s="72"/>
    </row>
    <row r="20" spans="1:9" x14ac:dyDescent="0.25">
      <c r="A20" s="101" t="s">
        <v>662</v>
      </c>
      <c r="B20" s="99" t="s">
        <v>663</v>
      </c>
      <c r="C20" s="102" t="s">
        <v>664</v>
      </c>
      <c r="D20" s="99" t="s">
        <v>122</v>
      </c>
      <c r="E20" s="100">
        <v>0</v>
      </c>
      <c r="F20" s="73"/>
      <c r="G20" s="104">
        <f t="shared" ref="G20:G33" si="1">E20*F20</f>
        <v>0</v>
      </c>
      <c r="I20" s="72"/>
    </row>
    <row r="21" spans="1:9" x14ac:dyDescent="0.25">
      <c r="A21" s="101" t="s">
        <v>665</v>
      </c>
      <c r="B21" s="99" t="s">
        <v>666</v>
      </c>
      <c r="C21" s="102" t="s">
        <v>667</v>
      </c>
      <c r="D21" s="99" t="s">
        <v>122</v>
      </c>
      <c r="E21" s="100">
        <v>0</v>
      </c>
      <c r="F21" s="73"/>
      <c r="G21" s="104">
        <f t="shared" si="1"/>
        <v>0</v>
      </c>
      <c r="I21" s="72"/>
    </row>
    <row r="22" spans="1:9" x14ac:dyDescent="0.25">
      <c r="A22" s="101" t="s">
        <v>668</v>
      </c>
      <c r="B22" s="99" t="s">
        <v>669</v>
      </c>
      <c r="C22" s="102" t="s">
        <v>255</v>
      </c>
      <c r="D22" s="99" t="s">
        <v>122</v>
      </c>
      <c r="E22" s="100">
        <v>0</v>
      </c>
      <c r="F22" s="73"/>
      <c r="G22" s="104">
        <f t="shared" si="1"/>
        <v>0</v>
      </c>
      <c r="I22" s="72"/>
    </row>
    <row r="23" spans="1:9" x14ac:dyDescent="0.25">
      <c r="A23" s="101" t="s">
        <v>670</v>
      </c>
      <c r="B23" s="99" t="s">
        <v>671</v>
      </c>
      <c r="C23" s="102" t="s">
        <v>256</v>
      </c>
      <c r="D23" s="99" t="s">
        <v>122</v>
      </c>
      <c r="E23" s="100">
        <v>0</v>
      </c>
      <c r="F23" s="73"/>
      <c r="G23" s="104">
        <f t="shared" si="1"/>
        <v>0</v>
      </c>
      <c r="I23" s="72"/>
    </row>
    <row r="24" spans="1:9" x14ac:dyDescent="0.25">
      <c r="A24" s="101" t="s">
        <v>672</v>
      </c>
      <c r="B24" s="99" t="s">
        <v>673</v>
      </c>
      <c r="C24" s="102" t="s">
        <v>267</v>
      </c>
      <c r="D24" s="99" t="s">
        <v>122</v>
      </c>
      <c r="E24" s="100">
        <v>0</v>
      </c>
      <c r="F24" s="73"/>
      <c r="G24" s="104">
        <f t="shared" si="1"/>
        <v>0</v>
      </c>
      <c r="I24" s="72"/>
    </row>
    <row r="25" spans="1:9" x14ac:dyDescent="0.25">
      <c r="A25" s="101" t="s">
        <v>674</v>
      </c>
      <c r="B25" s="99" t="s">
        <v>675</v>
      </c>
      <c r="C25" s="102" t="s">
        <v>257</v>
      </c>
      <c r="D25" s="99" t="s">
        <v>217</v>
      </c>
      <c r="E25" s="100">
        <v>0</v>
      </c>
      <c r="F25" s="73"/>
      <c r="G25" s="104">
        <f t="shared" si="1"/>
        <v>0</v>
      </c>
      <c r="I25" s="72"/>
    </row>
    <row r="26" spans="1:9" x14ac:dyDescent="0.25">
      <c r="A26" s="101" t="s">
        <v>676</v>
      </c>
      <c r="B26" s="99" t="s">
        <v>677</v>
      </c>
      <c r="C26" s="102" t="s">
        <v>258</v>
      </c>
      <c r="D26" s="99" t="s">
        <v>122</v>
      </c>
      <c r="E26" s="100">
        <v>0</v>
      </c>
      <c r="F26" s="73"/>
      <c r="G26" s="104">
        <f t="shared" si="1"/>
        <v>0</v>
      </c>
      <c r="I26" s="72"/>
    </row>
    <row r="27" spans="1:9" x14ac:dyDescent="0.25">
      <c r="A27" s="101" t="s">
        <v>678</v>
      </c>
      <c r="B27" s="99" t="s">
        <v>679</v>
      </c>
      <c r="C27" s="102" t="s">
        <v>680</v>
      </c>
      <c r="D27" s="99" t="s">
        <v>122</v>
      </c>
      <c r="E27" s="100">
        <v>0</v>
      </c>
      <c r="F27" s="73"/>
      <c r="G27" s="104">
        <f t="shared" si="1"/>
        <v>0</v>
      </c>
      <c r="I27" s="72"/>
    </row>
    <row r="28" spans="1:9" x14ac:dyDescent="0.25">
      <c r="A28" s="101" t="s">
        <v>681</v>
      </c>
      <c r="B28" s="99" t="s">
        <v>682</v>
      </c>
      <c r="C28" s="102" t="s">
        <v>259</v>
      </c>
      <c r="D28" s="99" t="s">
        <v>122</v>
      </c>
      <c r="E28" s="100">
        <v>0</v>
      </c>
      <c r="F28" s="73"/>
      <c r="G28" s="104">
        <f t="shared" si="1"/>
        <v>0</v>
      </c>
      <c r="I28" s="72"/>
    </row>
    <row r="29" spans="1:9" x14ac:dyDescent="0.25">
      <c r="A29" s="101" t="s">
        <v>683</v>
      </c>
      <c r="B29" s="99" t="s">
        <v>684</v>
      </c>
      <c r="C29" s="102" t="s">
        <v>685</v>
      </c>
      <c r="D29" s="99" t="s">
        <v>122</v>
      </c>
      <c r="E29" s="100">
        <v>0</v>
      </c>
      <c r="F29" s="73"/>
      <c r="G29" s="104">
        <f t="shared" si="1"/>
        <v>0</v>
      </c>
      <c r="I29" s="72"/>
    </row>
    <row r="30" spans="1:9" x14ac:dyDescent="0.25">
      <c r="A30" s="101" t="s">
        <v>686</v>
      </c>
      <c r="B30" s="99" t="s">
        <v>687</v>
      </c>
      <c r="C30" s="102" t="s">
        <v>260</v>
      </c>
      <c r="D30" s="99" t="s">
        <v>122</v>
      </c>
      <c r="E30" s="100">
        <v>0</v>
      </c>
      <c r="F30" s="73"/>
      <c r="G30" s="104">
        <f t="shared" si="1"/>
        <v>0</v>
      </c>
      <c r="I30" s="72"/>
    </row>
    <row r="31" spans="1:9" x14ac:dyDescent="0.25">
      <c r="A31" s="101" t="s">
        <v>688</v>
      </c>
      <c r="B31" s="99" t="s">
        <v>689</v>
      </c>
      <c r="C31" s="102" t="s">
        <v>690</v>
      </c>
      <c r="D31" s="99" t="s">
        <v>122</v>
      </c>
      <c r="E31" s="100">
        <v>0</v>
      </c>
      <c r="F31" s="73"/>
      <c r="G31" s="104">
        <f t="shared" si="1"/>
        <v>0</v>
      </c>
      <c r="I31" s="72"/>
    </row>
    <row r="32" spans="1:9" x14ac:dyDescent="0.25">
      <c r="A32" s="101" t="s">
        <v>691</v>
      </c>
      <c r="B32" s="99" t="s">
        <v>692</v>
      </c>
      <c r="C32" s="102" t="s">
        <v>693</v>
      </c>
      <c r="D32" s="99" t="s">
        <v>122</v>
      </c>
      <c r="E32" s="100">
        <v>0</v>
      </c>
      <c r="F32" s="73"/>
      <c r="G32" s="104">
        <f t="shared" si="1"/>
        <v>0</v>
      </c>
      <c r="I32" s="72"/>
    </row>
    <row r="33" spans="1:9" x14ac:dyDescent="0.25">
      <c r="A33" s="101" t="s">
        <v>694</v>
      </c>
      <c r="B33" s="99" t="s">
        <v>695</v>
      </c>
      <c r="C33" s="102" t="s">
        <v>696</v>
      </c>
      <c r="D33" s="99" t="s">
        <v>122</v>
      </c>
      <c r="E33" s="100">
        <v>0</v>
      </c>
      <c r="F33" s="73"/>
      <c r="G33" s="104">
        <f t="shared" si="1"/>
        <v>0</v>
      </c>
      <c r="I33" s="72"/>
    </row>
    <row r="34" spans="1:9" x14ac:dyDescent="0.25">
      <c r="A34" s="96" t="s">
        <v>697</v>
      </c>
      <c r="B34" s="99" t="s">
        <v>235</v>
      </c>
      <c r="C34" s="98" t="s">
        <v>241</v>
      </c>
      <c r="D34" s="99" t="s">
        <v>235</v>
      </c>
      <c r="E34" s="100">
        <v>0</v>
      </c>
      <c r="F34" s="100" t="s">
        <v>235</v>
      </c>
      <c r="G34" s="103">
        <f>SUM(G35:G39)</f>
        <v>0</v>
      </c>
      <c r="I34" s="72"/>
    </row>
    <row r="35" spans="1:9" x14ac:dyDescent="0.25">
      <c r="A35" s="101" t="s">
        <v>698</v>
      </c>
      <c r="B35" s="99" t="s">
        <v>699</v>
      </c>
      <c r="C35" s="102" t="s">
        <v>700</v>
      </c>
      <c r="D35" s="99" t="s">
        <v>8</v>
      </c>
      <c r="E35" s="100">
        <v>0</v>
      </c>
      <c r="F35" s="73"/>
      <c r="G35" s="104">
        <f t="shared" ref="G35:G39" si="2">E35*F35</f>
        <v>0</v>
      </c>
      <c r="I35" s="72"/>
    </row>
    <row r="36" spans="1:9" x14ac:dyDescent="0.25">
      <c r="A36" s="101" t="s">
        <v>701</v>
      </c>
      <c r="B36" s="99" t="s">
        <v>702</v>
      </c>
      <c r="C36" s="102" t="s">
        <v>703</v>
      </c>
      <c r="D36" s="99" t="s">
        <v>217</v>
      </c>
      <c r="E36" s="100">
        <v>0</v>
      </c>
      <c r="F36" s="73"/>
      <c r="G36" s="104">
        <f t="shared" si="2"/>
        <v>0</v>
      </c>
      <c r="I36" s="72"/>
    </row>
    <row r="37" spans="1:9" x14ac:dyDescent="0.25">
      <c r="A37" s="101" t="s">
        <v>704</v>
      </c>
      <c r="B37" s="99" t="s">
        <v>705</v>
      </c>
      <c r="C37" s="102" t="s">
        <v>261</v>
      </c>
      <c r="D37" s="99" t="s">
        <v>217</v>
      </c>
      <c r="E37" s="100">
        <v>0</v>
      </c>
      <c r="F37" s="73"/>
      <c r="G37" s="104">
        <f t="shared" si="2"/>
        <v>0</v>
      </c>
      <c r="I37" s="72"/>
    </row>
    <row r="38" spans="1:9" x14ac:dyDescent="0.25">
      <c r="A38" s="101" t="s">
        <v>706</v>
      </c>
      <c r="B38" s="99" t="s">
        <v>707</v>
      </c>
      <c r="C38" s="102" t="s">
        <v>708</v>
      </c>
      <c r="D38" s="99" t="s">
        <v>217</v>
      </c>
      <c r="E38" s="100">
        <v>0</v>
      </c>
      <c r="F38" s="73"/>
      <c r="G38" s="104">
        <f t="shared" si="2"/>
        <v>0</v>
      </c>
      <c r="I38" s="72"/>
    </row>
    <row r="39" spans="1:9" x14ac:dyDescent="0.25">
      <c r="A39" s="101" t="s">
        <v>709</v>
      </c>
      <c r="B39" s="99" t="s">
        <v>710</v>
      </c>
      <c r="C39" s="102" t="s">
        <v>711</v>
      </c>
      <c r="D39" s="99" t="s">
        <v>122</v>
      </c>
      <c r="E39" s="100">
        <v>0</v>
      </c>
      <c r="F39" s="73"/>
      <c r="G39" s="104">
        <f t="shared" si="2"/>
        <v>0</v>
      </c>
      <c r="I39" s="72"/>
    </row>
    <row r="40" spans="1:9" x14ac:dyDescent="0.25">
      <c r="A40" s="96" t="s">
        <v>712</v>
      </c>
      <c r="B40" s="99" t="s">
        <v>235</v>
      </c>
      <c r="C40" s="98" t="s">
        <v>242</v>
      </c>
      <c r="D40" s="99" t="s">
        <v>235</v>
      </c>
      <c r="E40" s="100">
        <v>0</v>
      </c>
      <c r="F40" s="100" t="s">
        <v>235</v>
      </c>
      <c r="G40" s="103">
        <f>SUM(G41:G52)</f>
        <v>0</v>
      </c>
      <c r="I40" s="72"/>
    </row>
    <row r="41" spans="1:9" x14ac:dyDescent="0.25">
      <c r="A41" s="101" t="s">
        <v>713</v>
      </c>
      <c r="B41" s="99" t="s">
        <v>714</v>
      </c>
      <c r="C41" s="102" t="s">
        <v>715</v>
      </c>
      <c r="D41" s="99" t="s">
        <v>8</v>
      </c>
      <c r="E41" s="100">
        <v>0</v>
      </c>
      <c r="F41" s="73"/>
      <c r="G41" s="104">
        <f t="shared" ref="G41:G52" si="3">E41*F41</f>
        <v>0</v>
      </c>
      <c r="I41" s="72"/>
    </row>
    <row r="42" spans="1:9" x14ac:dyDescent="0.25">
      <c r="A42" s="101" t="s">
        <v>716</v>
      </c>
      <c r="B42" s="99" t="s">
        <v>717</v>
      </c>
      <c r="C42" s="102" t="s">
        <v>718</v>
      </c>
      <c r="D42" s="99" t="s">
        <v>8</v>
      </c>
      <c r="E42" s="100">
        <v>0</v>
      </c>
      <c r="F42" s="73"/>
      <c r="G42" s="104">
        <f t="shared" si="3"/>
        <v>0</v>
      </c>
      <c r="I42" s="72"/>
    </row>
    <row r="43" spans="1:9" x14ac:dyDescent="0.25">
      <c r="A43" s="101" t="s">
        <v>719</v>
      </c>
      <c r="B43" s="99" t="s">
        <v>720</v>
      </c>
      <c r="C43" s="102" t="s">
        <v>721</v>
      </c>
      <c r="D43" s="99" t="s">
        <v>8</v>
      </c>
      <c r="E43" s="100">
        <v>0</v>
      </c>
      <c r="F43" s="73"/>
      <c r="G43" s="104">
        <f t="shared" si="3"/>
        <v>0</v>
      </c>
      <c r="I43" s="72"/>
    </row>
    <row r="44" spans="1:9" x14ac:dyDescent="0.25">
      <c r="A44" s="101" t="s">
        <v>722</v>
      </c>
      <c r="B44" s="99" t="s">
        <v>723</v>
      </c>
      <c r="C44" s="102" t="s">
        <v>724</v>
      </c>
      <c r="D44" s="99" t="s">
        <v>8</v>
      </c>
      <c r="E44" s="100">
        <v>0</v>
      </c>
      <c r="F44" s="73"/>
      <c r="G44" s="104">
        <f t="shared" si="3"/>
        <v>0</v>
      </c>
      <c r="I44" s="72"/>
    </row>
    <row r="45" spans="1:9" x14ac:dyDescent="0.25">
      <c r="A45" s="101" t="s">
        <v>725</v>
      </c>
      <c r="B45" s="99" t="s">
        <v>726</v>
      </c>
      <c r="C45" s="102" t="s">
        <v>797</v>
      </c>
      <c r="D45" s="99" t="s">
        <v>8</v>
      </c>
      <c r="E45" s="100">
        <v>0</v>
      </c>
      <c r="F45" s="73"/>
      <c r="G45" s="104">
        <f t="shared" si="3"/>
        <v>0</v>
      </c>
      <c r="I45" s="72"/>
    </row>
    <row r="46" spans="1:9" x14ac:dyDescent="0.25">
      <c r="A46" s="101" t="s">
        <v>727</v>
      </c>
      <c r="B46" s="99" t="s">
        <v>728</v>
      </c>
      <c r="C46" s="102" t="s">
        <v>798</v>
      </c>
      <c r="D46" s="99" t="s">
        <v>8</v>
      </c>
      <c r="E46" s="100">
        <v>0</v>
      </c>
      <c r="F46" s="73"/>
      <c r="G46" s="104">
        <f t="shared" si="3"/>
        <v>0</v>
      </c>
      <c r="I46" s="72"/>
    </row>
    <row r="47" spans="1:9" x14ac:dyDescent="0.25">
      <c r="A47" s="101" t="s">
        <v>729</v>
      </c>
      <c r="B47" s="99" t="s">
        <v>730</v>
      </c>
      <c r="C47" s="102" t="s">
        <v>799</v>
      </c>
      <c r="D47" s="99" t="s">
        <v>8</v>
      </c>
      <c r="E47" s="100">
        <v>0</v>
      </c>
      <c r="F47" s="73"/>
      <c r="G47" s="104">
        <f t="shared" si="3"/>
        <v>0</v>
      </c>
      <c r="I47" s="72"/>
    </row>
    <row r="48" spans="1:9" x14ac:dyDescent="0.25">
      <c r="A48" s="101" t="s">
        <v>731</v>
      </c>
      <c r="B48" s="99" t="s">
        <v>732</v>
      </c>
      <c r="C48" s="102" t="s">
        <v>800</v>
      </c>
      <c r="D48" s="99" t="s">
        <v>8</v>
      </c>
      <c r="E48" s="100">
        <v>0</v>
      </c>
      <c r="F48" s="73"/>
      <c r="G48" s="104">
        <f t="shared" si="3"/>
        <v>0</v>
      </c>
      <c r="I48" s="72"/>
    </row>
    <row r="49" spans="1:9" x14ac:dyDescent="0.25">
      <c r="A49" s="101" t="s">
        <v>733</v>
      </c>
      <c r="B49" s="99" t="s">
        <v>734</v>
      </c>
      <c r="C49" s="102" t="s">
        <v>735</v>
      </c>
      <c r="D49" s="99" t="s">
        <v>8</v>
      </c>
      <c r="E49" s="100">
        <v>0</v>
      </c>
      <c r="F49" s="73"/>
      <c r="G49" s="104">
        <f t="shared" si="3"/>
        <v>0</v>
      </c>
      <c r="I49" s="72"/>
    </row>
    <row r="50" spans="1:9" x14ac:dyDescent="0.25">
      <c r="A50" s="101" t="s">
        <v>736</v>
      </c>
      <c r="B50" s="99" t="s">
        <v>737</v>
      </c>
      <c r="C50" s="102" t="s">
        <v>738</v>
      </c>
      <c r="D50" s="99" t="s">
        <v>14</v>
      </c>
      <c r="E50" s="100">
        <v>0</v>
      </c>
      <c r="F50" s="73"/>
      <c r="G50" s="104">
        <f t="shared" si="3"/>
        <v>0</v>
      </c>
      <c r="I50" s="72"/>
    </row>
    <row r="51" spans="1:9" x14ac:dyDescent="0.25">
      <c r="A51" s="101" t="s">
        <v>739</v>
      </c>
      <c r="B51" s="99" t="s">
        <v>740</v>
      </c>
      <c r="C51" s="102" t="s">
        <v>741</v>
      </c>
      <c r="D51" s="99" t="s">
        <v>14</v>
      </c>
      <c r="E51" s="100">
        <v>0</v>
      </c>
      <c r="F51" s="73"/>
      <c r="G51" s="104">
        <f t="shared" si="3"/>
        <v>0</v>
      </c>
      <c r="I51" s="72"/>
    </row>
    <row r="52" spans="1:9" x14ac:dyDescent="0.25">
      <c r="A52" s="101" t="s">
        <v>742</v>
      </c>
      <c r="B52" s="99" t="s">
        <v>743</v>
      </c>
      <c r="C52" s="102" t="s">
        <v>744</v>
      </c>
      <c r="D52" s="99" t="s">
        <v>8</v>
      </c>
      <c r="E52" s="100">
        <v>0</v>
      </c>
      <c r="F52" s="73"/>
      <c r="G52" s="104">
        <f t="shared" si="3"/>
        <v>0</v>
      </c>
      <c r="I52" s="72"/>
    </row>
    <row r="53" spans="1:9" x14ac:dyDescent="0.25">
      <c r="A53" s="96" t="s">
        <v>745</v>
      </c>
      <c r="B53" s="99" t="s">
        <v>235</v>
      </c>
      <c r="C53" s="98" t="s">
        <v>746</v>
      </c>
      <c r="D53" s="99" t="s">
        <v>235</v>
      </c>
      <c r="E53" s="100">
        <v>0</v>
      </c>
      <c r="F53" s="100" t="s">
        <v>235</v>
      </c>
      <c r="G53" s="103">
        <f>SUM(G54:G62)</f>
        <v>0</v>
      </c>
      <c r="H53" s="74"/>
      <c r="I53" s="72"/>
    </row>
    <row r="54" spans="1:9" x14ac:dyDescent="0.25">
      <c r="A54" s="101" t="s">
        <v>747</v>
      </c>
      <c r="B54" s="99" t="s">
        <v>748</v>
      </c>
      <c r="C54" s="102" t="s">
        <v>749</v>
      </c>
      <c r="D54" s="99" t="s">
        <v>217</v>
      </c>
      <c r="E54" s="100">
        <v>0</v>
      </c>
      <c r="F54" s="73"/>
      <c r="G54" s="104">
        <f t="shared" ref="G54:G62" si="4">E54*F54</f>
        <v>0</v>
      </c>
      <c r="I54" s="72"/>
    </row>
    <row r="55" spans="1:9" x14ac:dyDescent="0.25">
      <c r="A55" s="101" t="s">
        <v>750</v>
      </c>
      <c r="B55" s="99" t="s">
        <v>751</v>
      </c>
      <c r="C55" s="102" t="s">
        <v>752</v>
      </c>
      <c r="D55" s="99" t="s">
        <v>217</v>
      </c>
      <c r="E55" s="100">
        <v>0</v>
      </c>
      <c r="F55" s="73"/>
      <c r="G55" s="104">
        <f t="shared" si="4"/>
        <v>0</v>
      </c>
      <c r="I55" s="72"/>
    </row>
    <row r="56" spans="1:9" x14ac:dyDescent="0.25">
      <c r="A56" s="101" t="s">
        <v>753</v>
      </c>
      <c r="B56" s="99" t="s">
        <v>754</v>
      </c>
      <c r="C56" s="102" t="s">
        <v>263</v>
      </c>
      <c r="D56" s="99" t="s">
        <v>174</v>
      </c>
      <c r="E56" s="100">
        <v>0</v>
      </c>
      <c r="F56" s="73"/>
      <c r="G56" s="104">
        <f t="shared" si="4"/>
        <v>0</v>
      </c>
      <c r="I56" s="72"/>
    </row>
    <row r="57" spans="1:9" x14ac:dyDescent="0.25">
      <c r="A57" s="101" t="s">
        <v>755</v>
      </c>
      <c r="B57" s="99" t="s">
        <v>756</v>
      </c>
      <c r="C57" s="102" t="s">
        <v>757</v>
      </c>
      <c r="D57" s="99" t="s">
        <v>174</v>
      </c>
      <c r="E57" s="100">
        <v>0</v>
      </c>
      <c r="F57" s="73"/>
      <c r="G57" s="104">
        <f t="shared" si="4"/>
        <v>0</v>
      </c>
      <c r="I57" s="72"/>
    </row>
    <row r="58" spans="1:9" x14ac:dyDescent="0.25">
      <c r="A58" s="101" t="s">
        <v>758</v>
      </c>
      <c r="B58" s="99" t="s">
        <v>759</v>
      </c>
      <c r="C58" s="102" t="s">
        <v>760</v>
      </c>
      <c r="D58" s="99" t="s">
        <v>122</v>
      </c>
      <c r="E58" s="100">
        <v>0</v>
      </c>
      <c r="F58" s="73"/>
      <c r="G58" s="104">
        <f t="shared" si="4"/>
        <v>0</v>
      </c>
      <c r="I58" s="72"/>
    </row>
    <row r="59" spans="1:9" x14ac:dyDescent="0.25">
      <c r="A59" s="101" t="s">
        <v>761</v>
      </c>
      <c r="B59" s="99" t="s">
        <v>762</v>
      </c>
      <c r="C59" s="102" t="s">
        <v>763</v>
      </c>
      <c r="D59" s="99" t="s">
        <v>14</v>
      </c>
      <c r="E59" s="100">
        <v>0</v>
      </c>
      <c r="F59" s="73"/>
      <c r="G59" s="104">
        <f t="shared" si="4"/>
        <v>0</v>
      </c>
      <c r="I59" s="72"/>
    </row>
    <row r="60" spans="1:9" x14ac:dyDescent="0.25">
      <c r="A60" s="101" t="s">
        <v>764</v>
      </c>
      <c r="B60" s="99" t="s">
        <v>765</v>
      </c>
      <c r="C60" s="102" t="s">
        <v>264</v>
      </c>
      <c r="D60" s="99" t="s">
        <v>122</v>
      </c>
      <c r="E60" s="100">
        <v>0</v>
      </c>
      <c r="F60" s="73"/>
      <c r="G60" s="104">
        <f t="shared" si="4"/>
        <v>0</v>
      </c>
      <c r="I60" s="72"/>
    </row>
    <row r="61" spans="1:9" x14ac:dyDescent="0.25">
      <c r="A61" s="101" t="s">
        <v>766</v>
      </c>
      <c r="B61" s="99" t="s">
        <v>767</v>
      </c>
      <c r="C61" s="102" t="s">
        <v>768</v>
      </c>
      <c r="D61" s="99" t="s">
        <v>8</v>
      </c>
      <c r="E61" s="100">
        <v>0</v>
      </c>
      <c r="F61" s="73"/>
      <c r="G61" s="104">
        <f t="shared" si="4"/>
        <v>0</v>
      </c>
      <c r="I61" s="72"/>
    </row>
    <row r="62" spans="1:9" x14ac:dyDescent="0.25">
      <c r="A62" s="101" t="s">
        <v>769</v>
      </c>
      <c r="B62" s="99" t="s">
        <v>770</v>
      </c>
      <c r="C62" s="102" t="s">
        <v>771</v>
      </c>
      <c r="D62" s="99" t="s">
        <v>8</v>
      </c>
      <c r="E62" s="100">
        <v>0</v>
      </c>
      <c r="F62" s="73"/>
      <c r="G62" s="104">
        <f t="shared" si="4"/>
        <v>0</v>
      </c>
      <c r="I62" s="72"/>
    </row>
    <row r="63" spans="1:9" x14ac:dyDescent="0.25">
      <c r="A63" s="96" t="s">
        <v>772</v>
      </c>
      <c r="B63" s="99" t="s">
        <v>235</v>
      </c>
      <c r="C63" s="98" t="s">
        <v>773</v>
      </c>
      <c r="D63" s="99" t="s">
        <v>235</v>
      </c>
      <c r="E63" s="100">
        <v>0</v>
      </c>
      <c r="F63" s="73"/>
      <c r="G63" s="103">
        <f>SUM(G64:G69)</f>
        <v>0</v>
      </c>
      <c r="I63" s="72"/>
    </row>
    <row r="64" spans="1:9" x14ac:dyDescent="0.25">
      <c r="A64" s="101" t="s">
        <v>774</v>
      </c>
      <c r="B64" s="99" t="s">
        <v>775</v>
      </c>
      <c r="C64" s="102" t="s">
        <v>776</v>
      </c>
      <c r="D64" s="99" t="s">
        <v>217</v>
      </c>
      <c r="E64" s="100">
        <v>0</v>
      </c>
      <c r="F64" s="73"/>
      <c r="G64" s="104">
        <f t="shared" ref="G64:G69" si="5">E64*F64</f>
        <v>0</v>
      </c>
      <c r="I64" s="72"/>
    </row>
    <row r="65" spans="1:9" x14ac:dyDescent="0.25">
      <c r="A65" s="101" t="s">
        <v>777</v>
      </c>
      <c r="B65" s="99" t="s">
        <v>778</v>
      </c>
      <c r="C65" s="102" t="s">
        <v>779</v>
      </c>
      <c r="D65" s="99" t="s">
        <v>217</v>
      </c>
      <c r="E65" s="100">
        <v>0</v>
      </c>
      <c r="F65" s="73"/>
      <c r="G65" s="104">
        <f t="shared" si="5"/>
        <v>0</v>
      </c>
      <c r="I65" s="72"/>
    </row>
    <row r="66" spans="1:9" x14ac:dyDescent="0.25">
      <c r="A66" s="101" t="s">
        <v>780</v>
      </c>
      <c r="B66" s="99" t="s">
        <v>781</v>
      </c>
      <c r="C66" s="102" t="s">
        <v>246</v>
      </c>
      <c r="D66" s="99" t="s">
        <v>14</v>
      </c>
      <c r="E66" s="100">
        <v>0</v>
      </c>
      <c r="F66" s="73"/>
      <c r="G66" s="104">
        <f t="shared" si="5"/>
        <v>0</v>
      </c>
      <c r="I66" s="72"/>
    </row>
    <row r="67" spans="1:9" x14ac:dyDescent="0.25">
      <c r="A67" s="101" t="s">
        <v>782</v>
      </c>
      <c r="B67" s="99" t="s">
        <v>783</v>
      </c>
      <c r="C67" s="102" t="s">
        <v>262</v>
      </c>
      <c r="D67" s="99" t="s">
        <v>14</v>
      </c>
      <c r="E67" s="100">
        <v>0</v>
      </c>
      <c r="F67" s="73"/>
      <c r="G67" s="104">
        <f t="shared" si="5"/>
        <v>0</v>
      </c>
      <c r="I67" s="72"/>
    </row>
    <row r="68" spans="1:9" x14ac:dyDescent="0.25">
      <c r="A68" s="101" t="s">
        <v>784</v>
      </c>
      <c r="B68" s="99" t="s">
        <v>785</v>
      </c>
      <c r="C68" s="102" t="s">
        <v>250</v>
      </c>
      <c r="D68" s="99" t="s">
        <v>217</v>
      </c>
      <c r="E68" s="100">
        <v>0</v>
      </c>
      <c r="F68" s="73"/>
      <c r="G68" s="104">
        <f t="shared" si="5"/>
        <v>0</v>
      </c>
      <c r="I68" s="72"/>
    </row>
    <row r="69" spans="1:9" x14ac:dyDescent="0.25">
      <c r="A69" s="101" t="s">
        <v>786</v>
      </c>
      <c r="B69" s="99" t="s">
        <v>787</v>
      </c>
      <c r="C69" s="102" t="s">
        <v>265</v>
      </c>
      <c r="D69" s="99" t="s">
        <v>217</v>
      </c>
      <c r="E69" s="100">
        <v>0</v>
      </c>
      <c r="F69" s="73"/>
      <c r="G69" s="104">
        <f t="shared" si="5"/>
        <v>0</v>
      </c>
      <c r="I69" s="72"/>
    </row>
    <row r="70" spans="1:9" ht="12.6" thickBot="1" x14ac:dyDescent="0.3">
      <c r="A70" s="75"/>
      <c r="B70" s="76"/>
      <c r="C70" s="107"/>
      <c r="D70" s="107"/>
      <c r="E70" s="106"/>
      <c r="F70" s="106" t="s">
        <v>795</v>
      </c>
      <c r="G70" s="105">
        <f>G2+G19+G34+G40+G53+G63</f>
        <v>0</v>
      </c>
      <c r="I70" s="72"/>
    </row>
    <row r="71" spans="1:9" x14ac:dyDescent="0.25">
      <c r="A71" s="77"/>
    </row>
    <row r="72" spans="1:9" x14ac:dyDescent="0.25">
      <c r="A72" s="78"/>
      <c r="B72" s="78"/>
      <c r="C72" s="78"/>
      <c r="D72" s="78"/>
      <c r="E72" s="78"/>
      <c r="F72" s="78"/>
    </row>
    <row r="73" spans="1:9" x14ac:dyDescent="0.25">
      <c r="A73" s="194"/>
      <c r="B73" s="194"/>
      <c r="C73" s="80"/>
      <c r="D73" s="81"/>
      <c r="E73" s="80"/>
      <c r="F73" s="80"/>
    </row>
    <row r="74" spans="1:9" x14ac:dyDescent="0.25">
      <c r="A74" s="82"/>
      <c r="B74" s="82"/>
      <c r="C74" s="83"/>
      <c r="D74" s="84"/>
      <c r="E74" s="85"/>
      <c r="F74" s="85"/>
    </row>
    <row r="75" spans="1:9" x14ac:dyDescent="0.25">
      <c r="A75" s="82"/>
      <c r="B75" s="82"/>
      <c r="C75" s="83"/>
      <c r="D75" s="85"/>
      <c r="E75" s="86"/>
      <c r="F75" s="85"/>
    </row>
    <row r="76" spans="1:9" x14ac:dyDescent="0.25">
      <c r="A76" s="87"/>
      <c r="B76" s="87"/>
      <c r="C76" s="87"/>
      <c r="D76" s="87"/>
      <c r="E76" s="87"/>
      <c r="F76" s="85"/>
    </row>
    <row r="77" spans="1:9" x14ac:dyDescent="0.25">
      <c r="A77" s="87"/>
      <c r="B77" s="85"/>
    </row>
    <row r="78" spans="1:9" x14ac:dyDescent="0.25">
      <c r="A78" s="78"/>
      <c r="B78" s="78"/>
      <c r="C78" s="78"/>
      <c r="D78" s="78"/>
      <c r="E78" s="78"/>
      <c r="F78" s="78"/>
    </row>
    <row r="79" spans="1:9" x14ac:dyDescent="0.25">
      <c r="A79" s="79"/>
      <c r="B79" s="79"/>
      <c r="C79" s="80"/>
      <c r="D79" s="79"/>
      <c r="E79" s="79"/>
      <c r="F79" s="79"/>
    </row>
    <row r="80" spans="1:9" x14ac:dyDescent="0.25">
      <c r="A80" s="82"/>
      <c r="B80" s="82"/>
      <c r="C80" s="83"/>
      <c r="D80" s="84"/>
      <c r="E80" s="85"/>
      <c r="F80" s="85"/>
    </row>
    <row r="81" spans="1:6" x14ac:dyDescent="0.25">
      <c r="A81" s="82"/>
      <c r="B81" s="82"/>
      <c r="C81" s="83"/>
      <c r="D81" s="84"/>
      <c r="E81" s="85"/>
      <c r="F81" s="85"/>
    </row>
    <row r="82" spans="1:6" x14ac:dyDescent="0.25">
      <c r="A82" s="87"/>
      <c r="B82" s="87"/>
      <c r="C82" s="87"/>
      <c r="D82" s="87"/>
      <c r="E82" s="87"/>
      <c r="F82" s="85"/>
    </row>
    <row r="83" spans="1:6" x14ac:dyDescent="0.25">
      <c r="A83" s="79"/>
      <c r="B83" s="86"/>
      <c r="C83" s="88"/>
      <c r="D83" s="89"/>
      <c r="E83" s="86"/>
      <c r="F83" s="85"/>
    </row>
    <row r="84" spans="1:6" x14ac:dyDescent="0.25">
      <c r="A84" s="90"/>
      <c r="B84" s="85"/>
      <c r="C84" s="88"/>
      <c r="D84" s="85"/>
      <c r="E84" s="91"/>
      <c r="F84" s="85"/>
    </row>
    <row r="85" spans="1:6" x14ac:dyDescent="0.25">
      <c r="A85" s="90"/>
      <c r="B85" s="85"/>
      <c r="C85" s="88"/>
      <c r="D85" s="85"/>
      <c r="E85" s="85"/>
      <c r="F85" s="85"/>
    </row>
    <row r="86" spans="1:6" x14ac:dyDescent="0.25">
      <c r="A86" s="90"/>
      <c r="B86" s="85"/>
      <c r="C86" s="88"/>
      <c r="D86" s="83"/>
      <c r="E86" s="85"/>
      <c r="F86" s="89"/>
    </row>
    <row r="87" spans="1:6" x14ac:dyDescent="0.25">
      <c r="A87" s="90"/>
      <c r="B87" s="85"/>
      <c r="C87" s="88"/>
      <c r="D87" s="85"/>
      <c r="E87" s="85"/>
      <c r="F87" s="89"/>
    </row>
    <row r="88" spans="1:6" x14ac:dyDescent="0.25">
      <c r="A88" s="90"/>
      <c r="B88" s="85"/>
      <c r="C88" s="85"/>
      <c r="D88" s="85"/>
      <c r="E88" s="85"/>
      <c r="F88" s="85"/>
    </row>
    <row r="89" spans="1:6" x14ac:dyDescent="0.25">
      <c r="A89" s="92"/>
      <c r="B89" s="85"/>
      <c r="C89" s="85"/>
      <c r="D89" s="85"/>
      <c r="E89" s="85"/>
      <c r="F89" s="85"/>
    </row>
    <row r="90" spans="1:6" x14ac:dyDescent="0.25">
      <c r="A90" s="90"/>
      <c r="B90" s="85"/>
      <c r="C90" s="85"/>
      <c r="D90" s="85"/>
      <c r="E90" s="85"/>
      <c r="F90" s="85"/>
    </row>
    <row r="91" spans="1:6" x14ac:dyDescent="0.25">
      <c r="A91" s="90"/>
      <c r="B91" s="85"/>
      <c r="C91" s="85"/>
      <c r="D91" s="85"/>
      <c r="E91" s="85"/>
      <c r="F91" s="85"/>
    </row>
    <row r="92" spans="1:6" x14ac:dyDescent="0.25">
      <c r="A92" s="93"/>
      <c r="B92" s="85"/>
      <c r="C92" s="85"/>
      <c r="D92" s="85"/>
      <c r="E92" s="85"/>
    </row>
    <row r="93" spans="1:6" x14ac:dyDescent="0.25">
      <c r="A93" s="94"/>
      <c r="B93" s="85"/>
      <c r="C93" s="92"/>
      <c r="D93" s="80"/>
      <c r="E93" s="89"/>
      <c r="F93" s="95"/>
    </row>
    <row r="94" spans="1:6" x14ac:dyDescent="0.25">
      <c r="C94" s="92"/>
      <c r="D94" s="95"/>
      <c r="E94" s="95"/>
      <c r="F94" s="95"/>
    </row>
  </sheetData>
  <sheetProtection algorithmName="SHA-512" hashValue="D822tgp/ZhWEo9XUCtRzCgeGuMPvH0KtNrj0EjNKcpDl/olBpzrIGnX+cGh4hLsqM076RCO7ewaBdQxZIlu/gA==" saltValue="MjEPn6+rIyO64/lBzCAtHA==" spinCount="100000" sheet="1" formatCells="0" formatColumns="0" formatRows="0" insertColumns="0" insertRows="0" insertHyperlinks="0" deleteColumns="0" deleteRows="0" sort="0" autoFilter="0" pivotTables="0"/>
  <mergeCells count="1">
    <mergeCell ref="A73:B73"/>
  </mergeCells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zoomScale="145" zoomScaleNormal="145" workbookViewId="0">
      <selection activeCell="A2" sqref="A2"/>
    </sheetView>
  </sheetViews>
  <sheetFormatPr baseColWidth="10" defaultColWidth="8.88671875" defaultRowHeight="12" x14ac:dyDescent="0.3"/>
  <cols>
    <col min="1" max="1" width="6.33203125" style="61" customWidth="1"/>
    <col min="2" max="2" width="8.88671875" style="61" customWidth="1"/>
    <col min="3" max="3" width="75.6640625" style="61" customWidth="1"/>
    <col min="4" max="4" width="7.109375" style="61" customWidth="1"/>
    <col min="5" max="5" width="10.88671875" style="61" customWidth="1"/>
    <col min="6" max="6" width="10" style="61" customWidth="1"/>
    <col min="7" max="7" width="13.33203125" style="61" customWidth="1"/>
    <col min="8" max="16384" width="8.88671875" style="61"/>
  </cols>
  <sheetData>
    <row r="1" spans="1:7" x14ac:dyDescent="0.3">
      <c r="A1" s="63" t="s">
        <v>183</v>
      </c>
      <c r="B1" s="63" t="s">
        <v>236</v>
      </c>
      <c r="C1" s="63" t="s">
        <v>237</v>
      </c>
      <c r="D1" s="63" t="s">
        <v>238</v>
      </c>
      <c r="E1" s="63" t="s">
        <v>16</v>
      </c>
      <c r="F1" s="63" t="s">
        <v>622</v>
      </c>
      <c r="G1" s="63" t="s">
        <v>623</v>
      </c>
    </row>
    <row r="2" spans="1:7" x14ac:dyDescent="0.3">
      <c r="A2" s="64">
        <v>1</v>
      </c>
      <c r="B2" s="65">
        <v>600448</v>
      </c>
      <c r="C2" s="66" t="s">
        <v>837</v>
      </c>
      <c r="D2" s="67" t="s">
        <v>122</v>
      </c>
      <c r="E2" s="68">
        <v>4</v>
      </c>
      <c r="F2" s="62"/>
      <c r="G2" s="68">
        <f>+F2*E2</f>
        <v>0</v>
      </c>
    </row>
    <row r="3" spans="1:7" ht="24" x14ac:dyDescent="0.3">
      <c r="A3" s="64">
        <v>2</v>
      </c>
      <c r="B3" s="65">
        <v>600083</v>
      </c>
      <c r="C3" s="66" t="s">
        <v>838</v>
      </c>
      <c r="D3" s="67" t="s">
        <v>14</v>
      </c>
      <c r="E3" s="68">
        <v>4</v>
      </c>
      <c r="F3" s="62"/>
      <c r="G3" s="68">
        <f t="shared" ref="G3:G21" si="0">+F3*E3</f>
        <v>0</v>
      </c>
    </row>
    <row r="4" spans="1:7" ht="24" x14ac:dyDescent="0.3">
      <c r="A4" s="64">
        <v>3</v>
      </c>
      <c r="B4" s="65">
        <v>600132</v>
      </c>
      <c r="C4" s="66" t="s">
        <v>839</v>
      </c>
      <c r="D4" s="67" t="s">
        <v>14</v>
      </c>
      <c r="E4" s="68">
        <v>2</v>
      </c>
      <c r="F4" s="62"/>
      <c r="G4" s="68">
        <f t="shared" si="0"/>
        <v>0</v>
      </c>
    </row>
    <row r="5" spans="1:7" ht="24" x14ac:dyDescent="0.3">
      <c r="A5" s="64">
        <v>4</v>
      </c>
      <c r="B5" s="65">
        <v>600134</v>
      </c>
      <c r="C5" s="66" t="s">
        <v>840</v>
      </c>
      <c r="D5" s="67" t="s">
        <v>174</v>
      </c>
      <c r="E5" s="68">
        <v>2</v>
      </c>
      <c r="F5" s="62"/>
      <c r="G5" s="68">
        <f t="shared" si="0"/>
        <v>0</v>
      </c>
    </row>
    <row r="6" spans="1:7" x14ac:dyDescent="0.3">
      <c r="A6" s="64">
        <v>5</v>
      </c>
      <c r="B6" s="65">
        <v>600615</v>
      </c>
      <c r="C6" s="66" t="s">
        <v>788</v>
      </c>
      <c r="D6" s="67" t="s">
        <v>14</v>
      </c>
      <c r="E6" s="68">
        <v>5</v>
      </c>
      <c r="F6" s="62"/>
      <c r="G6" s="68">
        <f t="shared" si="0"/>
        <v>0</v>
      </c>
    </row>
    <row r="7" spans="1:7" ht="24" x14ac:dyDescent="0.3">
      <c r="A7" s="64">
        <v>6</v>
      </c>
      <c r="B7" s="65">
        <v>600085</v>
      </c>
      <c r="C7" s="66" t="s">
        <v>841</v>
      </c>
      <c r="D7" s="67" t="s">
        <v>14</v>
      </c>
      <c r="E7" s="68">
        <v>20</v>
      </c>
      <c r="F7" s="62"/>
      <c r="G7" s="68">
        <f t="shared" si="0"/>
        <v>0</v>
      </c>
    </row>
    <row r="8" spans="1:7" x14ac:dyDescent="0.3">
      <c r="A8" s="64">
        <v>7</v>
      </c>
      <c r="B8" s="65">
        <v>600069</v>
      </c>
      <c r="C8" s="66" t="s">
        <v>842</v>
      </c>
      <c r="D8" s="67" t="s">
        <v>14</v>
      </c>
      <c r="E8" s="68">
        <v>12</v>
      </c>
      <c r="F8" s="62"/>
      <c r="G8" s="68">
        <f t="shared" si="0"/>
        <v>0</v>
      </c>
    </row>
    <row r="9" spans="1:7" x14ac:dyDescent="0.3">
      <c r="A9" s="64">
        <v>8</v>
      </c>
      <c r="B9" s="65">
        <v>600609</v>
      </c>
      <c r="C9" s="66" t="s">
        <v>843</v>
      </c>
      <c r="D9" s="67" t="s">
        <v>14</v>
      </c>
      <c r="E9" s="68">
        <v>16</v>
      </c>
      <c r="F9" s="62"/>
      <c r="G9" s="68">
        <f t="shared" si="0"/>
        <v>0</v>
      </c>
    </row>
    <row r="10" spans="1:7" x14ac:dyDescent="0.3">
      <c r="A10" s="64">
        <v>9</v>
      </c>
      <c r="B10" s="65">
        <v>600020</v>
      </c>
      <c r="C10" s="66" t="s">
        <v>793</v>
      </c>
      <c r="D10" s="67" t="s">
        <v>8</v>
      </c>
      <c r="E10" s="68">
        <v>1200</v>
      </c>
      <c r="F10" s="62"/>
      <c r="G10" s="68">
        <f t="shared" si="0"/>
        <v>0</v>
      </c>
    </row>
    <row r="11" spans="1:7" ht="24" x14ac:dyDescent="0.3">
      <c r="A11" s="64">
        <v>10</v>
      </c>
      <c r="B11" s="65">
        <v>600021</v>
      </c>
      <c r="C11" s="66" t="s">
        <v>844</v>
      </c>
      <c r="D11" s="67" t="s">
        <v>14</v>
      </c>
      <c r="E11" s="68">
        <v>8</v>
      </c>
      <c r="F11" s="62"/>
      <c r="G11" s="68">
        <f t="shared" si="0"/>
        <v>0</v>
      </c>
    </row>
    <row r="12" spans="1:7" ht="24" x14ac:dyDescent="0.3">
      <c r="A12" s="64">
        <v>11</v>
      </c>
      <c r="B12" s="65">
        <v>600173</v>
      </c>
      <c r="C12" s="66" t="s">
        <v>845</v>
      </c>
      <c r="D12" s="67" t="s">
        <v>14</v>
      </c>
      <c r="E12" s="68">
        <v>2</v>
      </c>
      <c r="F12" s="62"/>
      <c r="G12" s="68">
        <f t="shared" si="0"/>
        <v>0</v>
      </c>
    </row>
    <row r="13" spans="1:7" x14ac:dyDescent="0.3">
      <c r="A13" s="64">
        <v>12</v>
      </c>
      <c r="B13" s="65">
        <v>600041</v>
      </c>
      <c r="C13" s="66" t="s">
        <v>790</v>
      </c>
      <c r="D13" s="67" t="s">
        <v>14</v>
      </c>
      <c r="E13" s="68">
        <v>4</v>
      </c>
      <c r="F13" s="62"/>
      <c r="G13" s="68">
        <f t="shared" si="0"/>
        <v>0</v>
      </c>
    </row>
    <row r="14" spans="1:7" x14ac:dyDescent="0.3">
      <c r="A14" s="64">
        <v>13</v>
      </c>
      <c r="B14" s="65">
        <v>600027</v>
      </c>
      <c r="C14" s="66" t="s">
        <v>846</v>
      </c>
      <c r="D14" s="67" t="s">
        <v>14</v>
      </c>
      <c r="E14" s="68">
        <v>180</v>
      </c>
      <c r="F14" s="62"/>
      <c r="G14" s="68">
        <f t="shared" si="0"/>
        <v>0</v>
      </c>
    </row>
    <row r="15" spans="1:7" ht="24" x14ac:dyDescent="0.3">
      <c r="A15" s="64">
        <v>14</v>
      </c>
      <c r="B15" s="65">
        <v>600028</v>
      </c>
      <c r="C15" s="66" t="s">
        <v>847</v>
      </c>
      <c r="D15" s="67" t="s">
        <v>14</v>
      </c>
      <c r="E15" s="68">
        <v>10</v>
      </c>
      <c r="F15" s="62"/>
      <c r="G15" s="68">
        <f t="shared" si="0"/>
        <v>0</v>
      </c>
    </row>
    <row r="16" spans="1:7" x14ac:dyDescent="0.3">
      <c r="A16" s="64">
        <v>15</v>
      </c>
      <c r="B16" s="65">
        <v>600029</v>
      </c>
      <c r="C16" s="66" t="s">
        <v>794</v>
      </c>
      <c r="D16" s="67" t="s">
        <v>14</v>
      </c>
      <c r="E16" s="68">
        <v>80</v>
      </c>
      <c r="F16" s="62"/>
      <c r="G16" s="68">
        <f t="shared" si="0"/>
        <v>0</v>
      </c>
    </row>
    <row r="17" spans="1:7" x14ac:dyDescent="0.3">
      <c r="A17" s="64">
        <v>16</v>
      </c>
      <c r="B17" s="65">
        <v>600040</v>
      </c>
      <c r="C17" s="66" t="s">
        <v>791</v>
      </c>
      <c r="D17" s="67" t="s">
        <v>14</v>
      </c>
      <c r="E17" s="68">
        <v>6</v>
      </c>
      <c r="F17" s="62"/>
      <c r="G17" s="68">
        <f t="shared" si="0"/>
        <v>0</v>
      </c>
    </row>
    <row r="18" spans="1:7" x14ac:dyDescent="0.3">
      <c r="A18" s="64">
        <v>17</v>
      </c>
      <c r="B18" s="65">
        <v>600224</v>
      </c>
      <c r="C18" s="66" t="s">
        <v>789</v>
      </c>
      <c r="D18" s="67" t="s">
        <v>14</v>
      </c>
      <c r="E18" s="68">
        <v>3</v>
      </c>
      <c r="F18" s="62"/>
      <c r="G18" s="68">
        <f t="shared" si="0"/>
        <v>0</v>
      </c>
    </row>
    <row r="19" spans="1:7" ht="24" x14ac:dyDescent="0.3">
      <c r="A19" s="64">
        <v>18</v>
      </c>
      <c r="B19" s="65">
        <v>600015</v>
      </c>
      <c r="C19" s="66" t="s">
        <v>848</v>
      </c>
      <c r="D19" s="67" t="s">
        <v>14</v>
      </c>
      <c r="E19" s="68">
        <v>15</v>
      </c>
      <c r="F19" s="62"/>
      <c r="G19" s="68">
        <f t="shared" si="0"/>
        <v>0</v>
      </c>
    </row>
    <row r="20" spans="1:7" ht="24" x14ac:dyDescent="0.3">
      <c r="A20" s="64">
        <v>19</v>
      </c>
      <c r="B20" s="65">
        <v>600122</v>
      </c>
      <c r="C20" s="66" t="s">
        <v>849</v>
      </c>
      <c r="D20" s="67" t="s">
        <v>14</v>
      </c>
      <c r="E20" s="68">
        <v>2</v>
      </c>
      <c r="F20" s="62"/>
      <c r="G20" s="68">
        <f t="shared" si="0"/>
        <v>0</v>
      </c>
    </row>
    <row r="21" spans="1:7" x14ac:dyDescent="0.3">
      <c r="A21" s="64">
        <v>20</v>
      </c>
      <c r="B21" s="65">
        <v>600009</v>
      </c>
      <c r="C21" s="66" t="s">
        <v>792</v>
      </c>
      <c r="D21" s="67" t="s">
        <v>14</v>
      </c>
      <c r="E21" s="68">
        <v>4</v>
      </c>
      <c r="F21" s="62"/>
      <c r="G21" s="68">
        <f t="shared" si="0"/>
        <v>0</v>
      </c>
    </row>
    <row r="22" spans="1:7" x14ac:dyDescent="0.3">
      <c r="A22" s="195" t="s">
        <v>795</v>
      </c>
      <c r="B22" s="196"/>
      <c r="C22" s="196"/>
      <c r="D22" s="196"/>
      <c r="E22" s="196"/>
      <c r="F22" s="197"/>
      <c r="G22" s="69">
        <f>SUM(G2:G21)</f>
        <v>0</v>
      </c>
    </row>
  </sheetData>
  <sheetProtection algorithmName="SHA-512" hashValue="Ixp7ioNX5iTwUdnrag6wTMcBkmmU8SyID874CIrh1RCfGNznvhvhE6GhiVMpNBgk1naVLQ6icnmnChYbG5Hz1A==" saltValue="LvxYsvdGImikU/rimjHL6g==" spinCount="100000" sheet="1" objects="1" scenarios="1"/>
  <mergeCells count="1">
    <mergeCell ref="A22:F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H305"/>
  <sheetViews>
    <sheetView zoomScaleNormal="100" workbookViewId="0"/>
  </sheetViews>
  <sheetFormatPr baseColWidth="10" defaultColWidth="24" defaultRowHeight="12" x14ac:dyDescent="0.3"/>
  <cols>
    <col min="1" max="1" width="15.5546875" style="26" bestFit="1" customWidth="1"/>
    <col min="2" max="2" width="12.44140625" style="52" bestFit="1" customWidth="1"/>
    <col min="3" max="3" width="109.6640625" style="32" customWidth="1"/>
    <col min="4" max="4" width="10.6640625" style="52" bestFit="1" customWidth="1"/>
    <col min="5" max="5" width="12.44140625" style="52" bestFit="1" customWidth="1"/>
    <col min="6" max="6" width="8.33203125" style="52" customWidth="1"/>
    <col min="7" max="7" width="15.6640625" style="52" customWidth="1"/>
    <col min="8" max="8" width="14.6640625" style="52" bestFit="1" customWidth="1"/>
    <col min="9" max="16384" width="24" style="52"/>
  </cols>
  <sheetData>
    <row r="1" spans="1:8" ht="24" x14ac:dyDescent="0.3">
      <c r="A1" s="33" t="s">
        <v>175</v>
      </c>
      <c r="B1" s="33" t="s">
        <v>176</v>
      </c>
      <c r="C1" s="33" t="s">
        <v>177</v>
      </c>
      <c r="D1" s="55" t="s">
        <v>3</v>
      </c>
      <c r="E1" s="55" t="s">
        <v>22</v>
      </c>
      <c r="F1" s="55" t="s">
        <v>141</v>
      </c>
      <c r="G1" s="33" t="s">
        <v>801</v>
      </c>
      <c r="H1" s="33" t="s">
        <v>178</v>
      </c>
    </row>
    <row r="2" spans="1:8" x14ac:dyDescent="0.3">
      <c r="A2" s="36" t="s">
        <v>827</v>
      </c>
      <c r="B2" s="56">
        <v>1013141</v>
      </c>
      <c r="C2" s="35" t="s">
        <v>557</v>
      </c>
      <c r="D2" s="56" t="str">
        <f>VLOOKUP(B2,MATERIALES!$A$2:$C$129,3,0)</f>
        <v>m</v>
      </c>
      <c r="E2" s="56">
        <v>1</v>
      </c>
      <c r="F2" s="7">
        <f>VLOOKUP(B2,MATERIALES!$A$2:$D$110,4,0)</f>
        <v>0</v>
      </c>
      <c r="G2" s="7">
        <f t="shared" ref="G2:G59" si="0">E2*F2</f>
        <v>0</v>
      </c>
      <c r="H2" s="7">
        <f t="shared" ref="H2:H3" si="1">G2</f>
        <v>0</v>
      </c>
    </row>
    <row r="3" spans="1:8" x14ac:dyDescent="0.3">
      <c r="A3" s="36" t="s">
        <v>828</v>
      </c>
      <c r="B3" s="56">
        <v>1013139</v>
      </c>
      <c r="C3" s="35" t="s">
        <v>558</v>
      </c>
      <c r="D3" s="56" t="str">
        <f>VLOOKUP(B3,MATERIALES!$A$2:$C$129,3,0)</f>
        <v>m</v>
      </c>
      <c r="E3" s="56">
        <v>1</v>
      </c>
      <c r="F3" s="7">
        <f>VLOOKUP(B3,MATERIALES!$A$2:$D$110,4,0)</f>
        <v>0</v>
      </c>
      <c r="G3" s="7">
        <f t="shared" si="0"/>
        <v>0</v>
      </c>
      <c r="H3" s="7">
        <f t="shared" si="1"/>
        <v>0</v>
      </c>
    </row>
    <row r="4" spans="1:8" x14ac:dyDescent="0.3">
      <c r="A4" s="36" t="s">
        <v>143</v>
      </c>
      <c r="B4" s="56">
        <v>1102237</v>
      </c>
      <c r="C4" s="35" t="s">
        <v>559</v>
      </c>
      <c r="D4" s="56" t="str">
        <f>VLOOKUP(B4,MATERIALES!$A$2:$C$129,3,0)</f>
        <v>m</v>
      </c>
      <c r="E4" s="56">
        <v>1</v>
      </c>
      <c r="F4" s="7">
        <f>VLOOKUP(B4,MATERIALES!$A$2:$D$110,4,0)</f>
        <v>0</v>
      </c>
      <c r="G4" s="7">
        <f t="shared" si="0"/>
        <v>0</v>
      </c>
      <c r="H4" s="7">
        <f>SUM(G4)</f>
        <v>0</v>
      </c>
    </row>
    <row r="5" spans="1:8" x14ac:dyDescent="0.3">
      <c r="A5" s="36" t="s">
        <v>813</v>
      </c>
      <c r="B5" s="56">
        <v>1103641</v>
      </c>
      <c r="C5" s="35" t="s">
        <v>814</v>
      </c>
      <c r="D5" s="56" t="str">
        <f>VLOOKUP(B5,MATERIALES!$A$2:$C$129,3,0)</f>
        <v>m</v>
      </c>
      <c r="E5" s="56">
        <v>1</v>
      </c>
      <c r="F5" s="7">
        <f>VLOOKUP(B5,MATERIALES!$A$2:$D$110,4,0)</f>
        <v>0</v>
      </c>
      <c r="G5" s="7">
        <f t="shared" si="0"/>
        <v>0</v>
      </c>
      <c r="H5" s="7">
        <f>G5+IFERROR(#REF!/J5+#REF!/J5,0)</f>
        <v>0</v>
      </c>
    </row>
    <row r="6" spans="1:8" x14ac:dyDescent="0.3">
      <c r="A6" s="36" t="s">
        <v>537</v>
      </c>
      <c r="B6" s="56">
        <v>1103642</v>
      </c>
      <c r="C6" s="35" t="s">
        <v>560</v>
      </c>
      <c r="D6" s="56" t="str">
        <f>VLOOKUP(B6,MATERIALES!$A$2:$C$129,3,0)</f>
        <v>m</v>
      </c>
      <c r="E6" s="56">
        <v>1</v>
      </c>
      <c r="F6" s="7">
        <f>VLOOKUP(B6,MATERIALES!$A$2:$D$110,4,0)</f>
        <v>0</v>
      </c>
      <c r="G6" s="7">
        <f t="shared" si="0"/>
        <v>0</v>
      </c>
      <c r="H6" s="7">
        <f>G6+IFERROR(#REF!/J6+#REF!/J6,0)</f>
        <v>0</v>
      </c>
    </row>
    <row r="7" spans="1:8" x14ac:dyDescent="0.3">
      <c r="A7" s="36" t="s">
        <v>538</v>
      </c>
      <c r="B7" s="56">
        <v>1103643</v>
      </c>
      <c r="C7" s="35" t="s">
        <v>561</v>
      </c>
      <c r="D7" s="56" t="str">
        <f>VLOOKUP(B7,MATERIALES!$A$2:$C$129,3,0)</f>
        <v>m</v>
      </c>
      <c r="E7" s="56">
        <v>1</v>
      </c>
      <c r="F7" s="7">
        <f>VLOOKUP(B7,MATERIALES!$A$2:$D$110,4,0)</f>
        <v>0</v>
      </c>
      <c r="G7" s="7">
        <f t="shared" si="0"/>
        <v>0</v>
      </c>
      <c r="H7" s="7">
        <f>G7+IFERROR(#REF!/J7+#REF!/J7,0)</f>
        <v>0</v>
      </c>
    </row>
    <row r="8" spans="1:8" x14ac:dyDescent="0.3">
      <c r="A8" s="36" t="s">
        <v>532</v>
      </c>
      <c r="B8" s="56">
        <v>4750935</v>
      </c>
      <c r="C8" s="35" t="s">
        <v>543</v>
      </c>
      <c r="D8" s="56" t="str">
        <f>VLOOKUP(B8,MATERIALES!$A$2:$C$129,3,0)</f>
        <v>u</v>
      </c>
      <c r="E8" s="56">
        <v>6</v>
      </c>
      <c r="F8" s="7">
        <f>VLOOKUP(B8,MATERIALES!$A$2:$D$110,4,0)</f>
        <v>0</v>
      </c>
      <c r="G8" s="7">
        <f t="shared" si="0"/>
        <v>0</v>
      </c>
      <c r="H8" s="7">
        <f>SUM(G8:G12)</f>
        <v>0</v>
      </c>
    </row>
    <row r="9" spans="1:8" x14ac:dyDescent="0.3">
      <c r="A9" s="36" t="s">
        <v>235</v>
      </c>
      <c r="B9" s="56">
        <v>2056207</v>
      </c>
      <c r="C9" s="35" t="s">
        <v>562</v>
      </c>
      <c r="D9" s="56" t="str">
        <f>VLOOKUP(B9,MATERIALES!$A$2:$C$129,3,0)</f>
        <v>u</v>
      </c>
      <c r="E9" s="56">
        <v>3</v>
      </c>
      <c r="F9" s="7">
        <f>VLOOKUP(B9,MATERIALES!$A$2:$D$110,4,0)</f>
        <v>0</v>
      </c>
      <c r="G9" s="7">
        <f t="shared" si="0"/>
        <v>0</v>
      </c>
      <c r="H9" s="7"/>
    </row>
    <row r="10" spans="1:8" x14ac:dyDescent="0.3">
      <c r="A10" s="36" t="s">
        <v>235</v>
      </c>
      <c r="B10" s="56">
        <v>2862222</v>
      </c>
      <c r="C10" s="35" t="s">
        <v>563</v>
      </c>
      <c r="D10" s="56" t="str">
        <f>VLOOKUP(B10,MATERIALES!$A$2:$C$129,3,0)</f>
        <v>u</v>
      </c>
      <c r="E10" s="56">
        <v>1</v>
      </c>
      <c r="F10" s="7">
        <f>VLOOKUP(B10,MATERIALES!$A$2:$D$110,4,0)</f>
        <v>0</v>
      </c>
      <c r="G10" s="7">
        <f t="shared" si="0"/>
        <v>0</v>
      </c>
      <c r="H10" s="7"/>
    </row>
    <row r="11" spans="1:8" x14ac:dyDescent="0.3">
      <c r="A11" s="36" t="s">
        <v>235</v>
      </c>
      <c r="B11" s="56">
        <v>2820133</v>
      </c>
      <c r="C11" s="35" t="s">
        <v>564</v>
      </c>
      <c r="D11" s="56" t="str">
        <f>VLOOKUP(B11,MATERIALES!$A$2:$C$129,3,0)</f>
        <v>u</v>
      </c>
      <c r="E11" s="56">
        <v>1</v>
      </c>
      <c r="F11" s="7">
        <f>VLOOKUP(B11,MATERIALES!$A$2:$D$110,4,0)</f>
        <v>0</v>
      </c>
      <c r="G11" s="7">
        <f t="shared" si="0"/>
        <v>0</v>
      </c>
      <c r="H11" s="7"/>
    </row>
    <row r="12" spans="1:8" x14ac:dyDescent="0.3">
      <c r="A12" s="36" t="s">
        <v>235</v>
      </c>
      <c r="B12" s="56">
        <v>1102039</v>
      </c>
      <c r="C12" s="35" t="s">
        <v>565</v>
      </c>
      <c r="D12" s="56" t="str">
        <f>VLOOKUP(B12,MATERIALES!$A$2:$C$129,3,0)</f>
        <v>m</v>
      </c>
      <c r="E12" s="56">
        <v>3</v>
      </c>
      <c r="F12" s="7">
        <f>VLOOKUP(B12,MATERIALES!$A$2:$D$110,4,0)</f>
        <v>0</v>
      </c>
      <c r="G12" s="7">
        <f t="shared" si="0"/>
        <v>0</v>
      </c>
      <c r="H12" s="7"/>
    </row>
    <row r="13" spans="1:8" x14ac:dyDescent="0.3">
      <c r="A13" s="36" t="s">
        <v>162</v>
      </c>
      <c r="B13" s="56">
        <v>7360116</v>
      </c>
      <c r="C13" s="35" t="s">
        <v>163</v>
      </c>
      <c r="D13" s="56" t="str">
        <f>VLOOKUP(B13,MATERIALES!$A$2:$C$129,3,0)</f>
        <v>Kg</v>
      </c>
      <c r="E13" s="56">
        <v>0.1</v>
      </c>
      <c r="F13" s="7">
        <f>VLOOKUP(B13,MATERIALES!$A$2:$D$110,4,0)</f>
        <v>0</v>
      </c>
      <c r="G13" s="7">
        <f t="shared" si="0"/>
        <v>0</v>
      </c>
      <c r="H13" s="7">
        <f>SUM(G13:G15)</f>
        <v>0</v>
      </c>
    </row>
    <row r="14" spans="1:8" x14ac:dyDescent="0.3">
      <c r="A14" s="36"/>
      <c r="B14" s="56">
        <v>1021733</v>
      </c>
      <c r="C14" s="35" t="s">
        <v>566</v>
      </c>
      <c r="D14" s="56" t="str">
        <f>VLOOKUP(B14,MATERIALES!$A$2:$C$129,3,0)</f>
        <v>m</v>
      </c>
      <c r="E14" s="56">
        <v>4.5</v>
      </c>
      <c r="F14" s="7">
        <f>VLOOKUP(B14,MATERIALES!$A$2:$D$110,4,0)</f>
        <v>0</v>
      </c>
      <c r="G14" s="7">
        <f t="shared" si="0"/>
        <v>0</v>
      </c>
      <c r="H14" s="7"/>
    </row>
    <row r="15" spans="1:8" x14ac:dyDescent="0.3">
      <c r="A15" s="36"/>
      <c r="B15" s="56">
        <v>11751218</v>
      </c>
      <c r="C15" s="35" t="s">
        <v>536</v>
      </c>
      <c r="D15" s="56" t="str">
        <f>VLOOKUP(B15,MATERIALES!$A$2:$C$129,3,0)</f>
        <v>u</v>
      </c>
      <c r="E15" s="56">
        <v>0.15</v>
      </c>
      <c r="F15" s="7">
        <f>VLOOKUP(B15,MATERIALES!$A$2:$D$110,4,0)</f>
        <v>0</v>
      </c>
      <c r="G15" s="7">
        <f t="shared" si="0"/>
        <v>0</v>
      </c>
      <c r="H15" s="7"/>
    </row>
    <row r="16" spans="1:8" x14ac:dyDescent="0.3">
      <c r="A16" s="36" t="s">
        <v>142</v>
      </c>
      <c r="B16" s="56">
        <v>1021733</v>
      </c>
      <c r="C16" s="35" t="s">
        <v>566</v>
      </c>
      <c r="D16" s="56" t="str">
        <f>VLOOKUP(B16,MATERIALES!$A$2:$C$129,3,0)</f>
        <v>m</v>
      </c>
      <c r="E16" s="56">
        <v>4</v>
      </c>
      <c r="F16" s="7">
        <f>VLOOKUP(B16,MATERIALES!$A$2:$D$110,4,0)</f>
        <v>0</v>
      </c>
      <c r="G16" s="7">
        <f t="shared" si="0"/>
        <v>0</v>
      </c>
      <c r="H16" s="7">
        <f>SUM(G16:G19)</f>
        <v>0</v>
      </c>
    </row>
    <row r="17" spans="1:8" x14ac:dyDescent="0.3">
      <c r="A17" s="36"/>
      <c r="B17" s="56">
        <v>2795203</v>
      </c>
      <c r="C17" s="35" t="s">
        <v>568</v>
      </c>
      <c r="D17" s="56" t="str">
        <f>VLOOKUP(B17,MATERIALES!$A$2:$C$129,3,0)</f>
        <v>u</v>
      </c>
      <c r="E17" s="56">
        <v>1</v>
      </c>
      <c r="F17" s="7">
        <f>VLOOKUP(B17,MATERIALES!$A$2:$D$110,4,0)</f>
        <v>0</v>
      </c>
      <c r="G17" s="7">
        <f t="shared" si="0"/>
        <v>0</v>
      </c>
      <c r="H17" s="7"/>
    </row>
    <row r="18" spans="1:8" x14ac:dyDescent="0.3">
      <c r="A18" s="36"/>
      <c r="B18" s="56">
        <v>2795301</v>
      </c>
      <c r="C18" s="35" t="s">
        <v>569</v>
      </c>
      <c r="D18" s="56" t="str">
        <f>VLOOKUP(B18,MATERIALES!$A$2:$C$129,3,0)</f>
        <v>u</v>
      </c>
      <c r="E18" s="56">
        <v>1</v>
      </c>
      <c r="F18" s="7">
        <f>VLOOKUP(B18,MATERIALES!$A$2:$D$110,4,0)</f>
        <v>0</v>
      </c>
      <c r="G18" s="7">
        <f t="shared" si="0"/>
        <v>0</v>
      </c>
      <c r="H18" s="7"/>
    </row>
    <row r="19" spans="1:8" x14ac:dyDescent="0.3">
      <c r="A19" s="36"/>
      <c r="B19" s="56">
        <v>2056206</v>
      </c>
      <c r="C19" s="35" t="s">
        <v>539</v>
      </c>
      <c r="D19" s="56" t="str">
        <f>VLOOKUP(B19,MATERIALES!$A$2:$C$129,3,0)</f>
        <v>u</v>
      </c>
      <c r="E19" s="56">
        <v>2</v>
      </c>
      <c r="F19" s="7">
        <f>VLOOKUP(B19,MATERIALES!$A$2:$D$110,4,0)</f>
        <v>0</v>
      </c>
      <c r="G19" s="7">
        <f t="shared" si="0"/>
        <v>0</v>
      </c>
      <c r="H19" s="7"/>
    </row>
    <row r="20" spans="1:8" x14ac:dyDescent="0.3">
      <c r="A20" s="36" t="s">
        <v>534</v>
      </c>
      <c r="B20" s="56">
        <v>2741697</v>
      </c>
      <c r="C20" s="35" t="s">
        <v>570</v>
      </c>
      <c r="D20" s="56" t="str">
        <f>VLOOKUP(B20,MATERIALES!$A$2:$C$129,3,0)</f>
        <v>u</v>
      </c>
      <c r="E20" s="56">
        <v>1</v>
      </c>
      <c r="F20" s="7">
        <f>VLOOKUP(B20,MATERIALES!$A$2:$D$110,4,0)</f>
        <v>0</v>
      </c>
      <c r="G20" s="7">
        <f t="shared" si="0"/>
        <v>0</v>
      </c>
      <c r="H20" s="7">
        <f>SUM(G20:G21)</f>
        <v>0</v>
      </c>
    </row>
    <row r="21" spans="1:8" x14ac:dyDescent="0.3">
      <c r="A21" s="36"/>
      <c r="B21" s="56">
        <v>2056206</v>
      </c>
      <c r="C21" s="35" t="s">
        <v>539</v>
      </c>
      <c r="D21" s="56" t="str">
        <f>VLOOKUP(B21,MATERIALES!$A$2:$C$129,3,0)</f>
        <v>u</v>
      </c>
      <c r="E21" s="56">
        <v>2</v>
      </c>
      <c r="F21" s="7">
        <f>VLOOKUP(B21,MATERIALES!$A$2:$D$110,4,0)</f>
        <v>0</v>
      </c>
      <c r="G21" s="7">
        <f t="shared" si="0"/>
        <v>0</v>
      </c>
      <c r="H21" s="7"/>
    </row>
    <row r="22" spans="1:8" x14ac:dyDescent="0.3">
      <c r="A22" s="36" t="s">
        <v>533</v>
      </c>
      <c r="B22" s="56">
        <v>2741696</v>
      </c>
      <c r="C22" s="35" t="s">
        <v>571</v>
      </c>
      <c r="D22" s="56" t="str">
        <f>VLOOKUP(B22,MATERIALES!$A$2:$C$129,3,0)</f>
        <v>u</v>
      </c>
      <c r="E22" s="56">
        <v>1</v>
      </c>
      <c r="F22" s="7">
        <f>VLOOKUP(B22,MATERIALES!$A$2:$D$110,4,0)</f>
        <v>0</v>
      </c>
      <c r="G22" s="7">
        <f t="shared" si="0"/>
        <v>0</v>
      </c>
      <c r="H22" s="7">
        <f>SUM(G22:G23)</f>
        <v>0</v>
      </c>
    </row>
    <row r="23" spans="1:8" x14ac:dyDescent="0.3">
      <c r="A23" s="36"/>
      <c r="B23" s="56">
        <v>2056206</v>
      </c>
      <c r="C23" s="35" t="s">
        <v>539</v>
      </c>
      <c r="D23" s="56" t="str">
        <f>VLOOKUP(B23,MATERIALES!$A$2:$C$129,3,0)</f>
        <v>u</v>
      </c>
      <c r="E23" s="56">
        <v>2</v>
      </c>
      <c r="F23" s="7">
        <f>VLOOKUP(B23,MATERIALES!$A$2:$D$110,4,0)</f>
        <v>0</v>
      </c>
      <c r="G23" s="7">
        <f t="shared" si="0"/>
        <v>0</v>
      </c>
      <c r="H23" s="7"/>
    </row>
    <row r="24" spans="1:8" x14ac:dyDescent="0.3">
      <c r="A24" s="36" t="s">
        <v>802</v>
      </c>
      <c r="B24" s="56">
        <v>2820131</v>
      </c>
      <c r="C24" s="35" t="s">
        <v>575</v>
      </c>
      <c r="D24" s="56" t="str">
        <f>VLOOKUP(B24,MATERIALES!$A$2:$C$129,3,0)</f>
        <v>u</v>
      </c>
      <c r="E24" s="56">
        <v>1</v>
      </c>
      <c r="F24" s="7">
        <f>VLOOKUP(B24,MATERIALES!$A$2:$D$110,4,0)</f>
        <v>0</v>
      </c>
      <c r="G24" s="7">
        <f t="shared" si="0"/>
        <v>0</v>
      </c>
      <c r="H24" s="7">
        <f>SUM(G24:G27)</f>
        <v>0</v>
      </c>
    </row>
    <row r="25" spans="1:8" x14ac:dyDescent="0.3">
      <c r="A25" s="36" t="s">
        <v>235</v>
      </c>
      <c r="B25" s="56">
        <v>2010502</v>
      </c>
      <c r="C25" s="35" t="s">
        <v>572</v>
      </c>
      <c r="D25" s="56" t="str">
        <f>VLOOKUP(B25,MATERIALES!$A$2:$C$129,3,0)</f>
        <v>u</v>
      </c>
      <c r="E25" s="56">
        <v>2</v>
      </c>
      <c r="F25" s="7">
        <f>VLOOKUP(B25,MATERIALES!$A$2:$D$110,4,0)</f>
        <v>0</v>
      </c>
      <c r="G25" s="7">
        <f t="shared" si="0"/>
        <v>0</v>
      </c>
      <c r="H25" s="7"/>
    </row>
    <row r="26" spans="1:8" x14ac:dyDescent="0.3">
      <c r="A26" s="36" t="s">
        <v>235</v>
      </c>
      <c r="B26" s="56">
        <v>2817102</v>
      </c>
      <c r="C26" s="35" t="s">
        <v>815</v>
      </c>
      <c r="D26" s="56" t="str">
        <f>VLOOKUP(B26,MATERIALES!$A$2:$C$129,3,0)</f>
        <v>u</v>
      </c>
      <c r="E26" s="56">
        <v>1</v>
      </c>
      <c r="F26" s="7">
        <f>VLOOKUP(B26,MATERIALES!$A$2:$D$110,4,0)</f>
        <v>0</v>
      </c>
      <c r="G26" s="7">
        <f t="shared" si="0"/>
        <v>0</v>
      </c>
      <c r="H26" s="7"/>
    </row>
    <row r="27" spans="1:8" x14ac:dyDescent="0.3">
      <c r="A27" s="36" t="s">
        <v>235</v>
      </c>
      <c r="B27" s="56">
        <v>2280171</v>
      </c>
      <c r="C27" s="35" t="s">
        <v>816</v>
      </c>
      <c r="D27" s="56" t="str">
        <f>VLOOKUP(B27,MATERIALES!$A$2:$C$129,3,0)</f>
        <v>u</v>
      </c>
      <c r="E27" s="56">
        <v>2</v>
      </c>
      <c r="F27" s="7">
        <f>VLOOKUP(B27,MATERIALES!$A$2:$D$110,4,0)</f>
        <v>0</v>
      </c>
      <c r="G27" s="7">
        <f t="shared" si="0"/>
        <v>0</v>
      </c>
      <c r="H27" s="7"/>
    </row>
    <row r="28" spans="1:8" x14ac:dyDescent="0.3">
      <c r="A28" s="36" t="s">
        <v>159</v>
      </c>
      <c r="B28" s="56">
        <v>2820132</v>
      </c>
      <c r="C28" s="35" t="s">
        <v>531</v>
      </c>
      <c r="D28" s="56" t="str">
        <f>VLOOKUP(B28,MATERIALES!$A$2:$C$129,3,0)</f>
        <v>u</v>
      </c>
      <c r="E28" s="56">
        <v>1</v>
      </c>
      <c r="F28" s="7">
        <f>VLOOKUP(B28,MATERIALES!$A$2:$D$110,4,0)</f>
        <v>0</v>
      </c>
      <c r="G28" s="7">
        <f t="shared" si="0"/>
        <v>0</v>
      </c>
      <c r="H28" s="7">
        <f>SUM(G28:G33)</f>
        <v>0</v>
      </c>
    </row>
    <row r="29" spans="1:8" x14ac:dyDescent="0.3">
      <c r="A29" s="36"/>
      <c r="B29" s="56">
        <v>11751218</v>
      </c>
      <c r="C29" s="35" t="s">
        <v>536</v>
      </c>
      <c r="D29" s="56" t="str">
        <f>VLOOKUP(B29,MATERIALES!$A$2:$C$129,3,0)</f>
        <v>u</v>
      </c>
      <c r="E29" s="56">
        <v>0.12</v>
      </c>
      <c r="F29" s="7">
        <f>VLOOKUP(B29,MATERIALES!$A$2:$D$110,4,0)</f>
        <v>0</v>
      </c>
      <c r="G29" s="7">
        <f t="shared" si="0"/>
        <v>0</v>
      </c>
      <c r="H29" s="7"/>
    </row>
    <row r="30" spans="1:8" x14ac:dyDescent="0.3">
      <c r="A30" s="36" t="s">
        <v>235</v>
      </c>
      <c r="B30" s="56">
        <v>2010502</v>
      </c>
      <c r="C30" s="35" t="s">
        <v>572</v>
      </c>
      <c r="D30" s="56" t="str">
        <f>VLOOKUP(B30,MATERIALES!$A$2:$C$129,3,0)</f>
        <v>u</v>
      </c>
      <c r="E30" s="56">
        <v>2</v>
      </c>
      <c r="F30" s="7">
        <f>VLOOKUP(B30,MATERIALES!$A$2:$D$110,4,0)</f>
        <v>0</v>
      </c>
      <c r="G30" s="7">
        <f t="shared" si="0"/>
        <v>0</v>
      </c>
      <c r="H30" s="7"/>
    </row>
    <row r="31" spans="1:8" x14ac:dyDescent="0.3">
      <c r="A31" s="36" t="s">
        <v>235</v>
      </c>
      <c r="B31" s="56">
        <v>2817101</v>
      </c>
      <c r="C31" s="35" t="s">
        <v>573</v>
      </c>
      <c r="D31" s="56" t="str">
        <f>VLOOKUP(B31,MATERIALES!$A$2:$C$129,3,0)</f>
        <v>u</v>
      </c>
      <c r="E31" s="56">
        <v>2</v>
      </c>
      <c r="F31" s="7">
        <f>VLOOKUP(B31,MATERIALES!$A$2:$D$110,4,0)</f>
        <v>0</v>
      </c>
      <c r="G31" s="7">
        <f t="shared" si="0"/>
        <v>0</v>
      </c>
      <c r="H31" s="7"/>
    </row>
    <row r="32" spans="1:8" x14ac:dyDescent="0.3">
      <c r="A32" s="36" t="s">
        <v>235</v>
      </c>
      <c r="B32" s="56">
        <v>2280172</v>
      </c>
      <c r="C32" s="35" t="s">
        <v>574</v>
      </c>
      <c r="D32" s="56" t="str">
        <f>VLOOKUP(B32,MATERIALES!$A$2:$C$129,3,0)</f>
        <v>u</v>
      </c>
      <c r="E32" s="56">
        <v>2</v>
      </c>
      <c r="F32" s="7">
        <f>VLOOKUP(B32,MATERIALES!$A$2:$D$110,4,0)</f>
        <v>0</v>
      </c>
      <c r="G32" s="7">
        <f t="shared" si="0"/>
        <v>0</v>
      </c>
      <c r="H32" s="7"/>
    </row>
    <row r="33" spans="1:8" x14ac:dyDescent="0.3">
      <c r="A33" s="36" t="s">
        <v>235</v>
      </c>
      <c r="B33" s="56">
        <v>2056207</v>
      </c>
      <c r="C33" s="35" t="s">
        <v>562</v>
      </c>
      <c r="D33" s="56" t="str">
        <f>VLOOKUP(B33,MATERIALES!$A$2:$C$129,3,0)</f>
        <v>u</v>
      </c>
      <c r="E33" s="56">
        <v>4</v>
      </c>
      <c r="F33" s="7">
        <f>VLOOKUP(B33,MATERIALES!$A$2:$D$110,4,0)</f>
        <v>0</v>
      </c>
      <c r="G33" s="7">
        <f t="shared" si="0"/>
        <v>0</v>
      </c>
      <c r="H33" s="7"/>
    </row>
    <row r="34" spans="1:8" x14ac:dyDescent="0.3">
      <c r="A34" s="36" t="s">
        <v>160</v>
      </c>
      <c r="B34" s="56">
        <v>2820131</v>
      </c>
      <c r="C34" s="35" t="s">
        <v>575</v>
      </c>
      <c r="D34" s="56" t="str">
        <f>VLOOKUP(B34,MATERIALES!$A$2:$C$129,3,0)</f>
        <v>u</v>
      </c>
      <c r="E34" s="56">
        <v>1</v>
      </c>
      <c r="F34" s="7">
        <f>VLOOKUP(B34,MATERIALES!$A$2:$D$110,4,0)</f>
        <v>0</v>
      </c>
      <c r="G34" s="7">
        <f t="shared" si="0"/>
        <v>0</v>
      </c>
      <c r="H34" s="7">
        <f>SUM(G34:G37)</f>
        <v>0</v>
      </c>
    </row>
    <row r="35" spans="1:8" x14ac:dyDescent="0.3">
      <c r="A35" s="36" t="s">
        <v>235</v>
      </c>
      <c r="B35" s="56">
        <v>2010502</v>
      </c>
      <c r="C35" s="35" t="s">
        <v>572</v>
      </c>
      <c r="D35" s="56" t="str">
        <f>VLOOKUP(B35,MATERIALES!$A$2:$C$129,3,0)</f>
        <v>u</v>
      </c>
      <c r="E35" s="56">
        <v>1</v>
      </c>
      <c r="F35" s="7">
        <f>VLOOKUP(B35,MATERIALES!$A$2:$D$110,4,0)</f>
        <v>0</v>
      </c>
      <c r="G35" s="7">
        <f t="shared" si="0"/>
        <v>0</v>
      </c>
      <c r="H35" s="7"/>
    </row>
    <row r="36" spans="1:8" x14ac:dyDescent="0.3">
      <c r="A36" s="36" t="s">
        <v>235</v>
      </c>
      <c r="B36" s="56">
        <v>2817101</v>
      </c>
      <c r="C36" s="35" t="s">
        <v>573</v>
      </c>
      <c r="D36" s="56" t="str">
        <f>VLOOKUP(B36,MATERIALES!$A$2:$C$129,3,0)</f>
        <v>u</v>
      </c>
      <c r="E36" s="56">
        <v>1</v>
      </c>
      <c r="F36" s="7">
        <f>VLOOKUP(B36,MATERIALES!$A$2:$D$110,4,0)</f>
        <v>0</v>
      </c>
      <c r="G36" s="7">
        <f t="shared" si="0"/>
        <v>0</v>
      </c>
      <c r="H36" s="7"/>
    </row>
    <row r="37" spans="1:8" x14ac:dyDescent="0.3">
      <c r="A37" s="36" t="s">
        <v>235</v>
      </c>
      <c r="B37" s="56">
        <v>1012137</v>
      </c>
      <c r="C37" s="35" t="s">
        <v>576</v>
      </c>
      <c r="D37" s="56" t="str">
        <f>VLOOKUP(B37,MATERIALES!$A$2:$C$129,3,0)</f>
        <v>m</v>
      </c>
      <c r="E37" s="56">
        <v>2</v>
      </c>
      <c r="F37" s="7">
        <f>VLOOKUP(B37,MATERIALES!$A$2:$D$110,4,0)</f>
        <v>0</v>
      </c>
      <c r="G37" s="7">
        <f t="shared" si="0"/>
        <v>0</v>
      </c>
      <c r="H37" s="7"/>
    </row>
    <row r="38" spans="1:8" x14ac:dyDescent="0.3">
      <c r="A38" s="36" t="s">
        <v>161</v>
      </c>
      <c r="B38" s="56">
        <v>2820131</v>
      </c>
      <c r="C38" s="35" t="s">
        <v>575</v>
      </c>
      <c r="D38" s="56" t="str">
        <f>VLOOKUP(B38,MATERIALES!$A$2:$C$129,3,0)</f>
        <v>u</v>
      </c>
      <c r="E38" s="56">
        <v>1</v>
      </c>
      <c r="F38" s="7">
        <f>VLOOKUP(B38,MATERIALES!$A$2:$D$110,4,0)</f>
        <v>0</v>
      </c>
      <c r="G38" s="7">
        <f t="shared" si="0"/>
        <v>0</v>
      </c>
      <c r="H38" s="7">
        <f>SUM(G38:G42)</f>
        <v>0</v>
      </c>
    </row>
    <row r="39" spans="1:8" x14ac:dyDescent="0.3">
      <c r="A39" s="36"/>
      <c r="B39" s="56">
        <v>11751218</v>
      </c>
      <c r="C39" s="35" t="s">
        <v>536</v>
      </c>
      <c r="D39" s="56" t="str">
        <f>VLOOKUP(B39,MATERIALES!$A$2:$C$129,3,0)</f>
        <v>u</v>
      </c>
      <c r="E39" s="56">
        <v>0.12</v>
      </c>
      <c r="F39" s="7">
        <f>VLOOKUP(B39,MATERIALES!$A$2:$D$110,4,0)</f>
        <v>0</v>
      </c>
      <c r="G39" s="7">
        <f>E39*F39</f>
        <v>0</v>
      </c>
      <c r="H39" s="7"/>
    </row>
    <row r="40" spans="1:8" x14ac:dyDescent="0.3">
      <c r="A40" s="36" t="s">
        <v>235</v>
      </c>
      <c r="B40" s="56">
        <v>2010502</v>
      </c>
      <c r="C40" s="35" t="s">
        <v>572</v>
      </c>
      <c r="D40" s="56" t="str">
        <f>VLOOKUP(B40,MATERIALES!$A$2:$C$129,3,0)</f>
        <v>u</v>
      </c>
      <c r="E40" s="56">
        <v>1</v>
      </c>
      <c r="F40" s="7">
        <f>VLOOKUP(B40,MATERIALES!$A$2:$D$110,4,0)</f>
        <v>0</v>
      </c>
      <c r="G40" s="7">
        <f t="shared" si="0"/>
        <v>0</v>
      </c>
      <c r="H40" s="7"/>
    </row>
    <row r="41" spans="1:8" x14ac:dyDescent="0.3">
      <c r="A41" s="36" t="s">
        <v>235</v>
      </c>
      <c r="B41" s="56">
        <v>2817101</v>
      </c>
      <c r="C41" s="35" t="s">
        <v>573</v>
      </c>
      <c r="D41" s="56" t="str">
        <f>VLOOKUP(B41,MATERIALES!$A$2:$C$129,3,0)</f>
        <v>u</v>
      </c>
      <c r="E41" s="56">
        <v>1</v>
      </c>
      <c r="F41" s="7">
        <f>VLOOKUP(B41,MATERIALES!$A$2:$D$110,4,0)</f>
        <v>0</v>
      </c>
      <c r="G41" s="7">
        <f t="shared" si="0"/>
        <v>0</v>
      </c>
      <c r="H41" s="7"/>
    </row>
    <row r="42" spans="1:8" x14ac:dyDescent="0.3">
      <c r="A42" s="36" t="s">
        <v>235</v>
      </c>
      <c r="B42" s="56">
        <v>2280172</v>
      </c>
      <c r="C42" s="35" t="s">
        <v>574</v>
      </c>
      <c r="D42" s="56" t="str">
        <f>VLOOKUP(B42,MATERIALES!$A$2:$C$129,3,0)</f>
        <v>u</v>
      </c>
      <c r="E42" s="56">
        <v>1</v>
      </c>
      <c r="F42" s="7">
        <f>VLOOKUP(B42,MATERIALES!$A$2:$D$110,4,0)</f>
        <v>0</v>
      </c>
      <c r="G42" s="7">
        <f t="shared" si="0"/>
        <v>0</v>
      </c>
      <c r="H42" s="7"/>
    </row>
    <row r="43" spans="1:8" x14ac:dyDescent="0.3">
      <c r="A43" s="36" t="s">
        <v>231</v>
      </c>
      <c r="B43" s="56">
        <v>2820131</v>
      </c>
      <c r="C43" s="35" t="s">
        <v>575</v>
      </c>
      <c r="D43" s="56" t="str">
        <f>VLOOKUP(B43,MATERIALES!$A$2:$C$129,3,0)</f>
        <v>u</v>
      </c>
      <c r="E43" s="56">
        <v>2</v>
      </c>
      <c r="F43" s="7">
        <f>VLOOKUP(B43,MATERIALES!$A$2:$D$110,4,0)</f>
        <v>0</v>
      </c>
      <c r="G43" s="7">
        <f t="shared" si="0"/>
        <v>0</v>
      </c>
      <c r="H43" s="7">
        <f>SUM(G43:G47)</f>
        <v>0</v>
      </c>
    </row>
    <row r="44" spans="1:8" x14ac:dyDescent="0.3">
      <c r="A44" s="36" t="s">
        <v>235</v>
      </c>
      <c r="B44" s="56">
        <v>2010502</v>
      </c>
      <c r="C44" s="35" t="s">
        <v>572</v>
      </c>
      <c r="D44" s="56" t="str">
        <f>VLOOKUP(B44,MATERIALES!$A$2:$C$129,3,0)</f>
        <v>u</v>
      </c>
      <c r="E44" s="56">
        <v>4</v>
      </c>
      <c r="F44" s="7">
        <f>VLOOKUP(B44,MATERIALES!$A$2:$D$110,4,0)</f>
        <v>0</v>
      </c>
      <c r="G44" s="7">
        <f t="shared" si="0"/>
        <v>0</v>
      </c>
      <c r="H44" s="7"/>
    </row>
    <row r="45" spans="1:8" x14ac:dyDescent="0.3">
      <c r="A45" s="36" t="s">
        <v>235</v>
      </c>
      <c r="B45" s="56">
        <v>2817104</v>
      </c>
      <c r="C45" s="35" t="s">
        <v>577</v>
      </c>
      <c r="D45" s="56" t="str">
        <f>VLOOKUP(B45,MATERIALES!$A$2:$C$129,3,0)</f>
        <v>u</v>
      </c>
      <c r="E45" s="56">
        <v>1</v>
      </c>
      <c r="F45" s="7">
        <f>VLOOKUP(B45,MATERIALES!$A$2:$D$110,4,0)</f>
        <v>0</v>
      </c>
      <c r="G45" s="7">
        <f t="shared" si="0"/>
        <v>0</v>
      </c>
      <c r="H45" s="7"/>
    </row>
    <row r="46" spans="1:8" x14ac:dyDescent="0.3">
      <c r="A46" s="36" t="s">
        <v>235</v>
      </c>
      <c r="B46" s="56">
        <v>1012137</v>
      </c>
      <c r="C46" s="35" t="s">
        <v>576</v>
      </c>
      <c r="D46" s="56" t="str">
        <f>VLOOKUP(B46,MATERIALES!$A$2:$C$129,3,0)</f>
        <v>m</v>
      </c>
      <c r="E46" s="56">
        <v>8</v>
      </c>
      <c r="F46" s="7">
        <f>VLOOKUP(B46,MATERIALES!$A$2:$D$110,4,0)</f>
        <v>0</v>
      </c>
      <c r="G46" s="7">
        <f t="shared" si="0"/>
        <v>0</v>
      </c>
      <c r="H46" s="7"/>
    </row>
    <row r="47" spans="1:8" x14ac:dyDescent="0.3">
      <c r="A47" s="36" t="s">
        <v>235</v>
      </c>
      <c r="B47" s="56">
        <v>1012301</v>
      </c>
      <c r="C47" s="35" t="s">
        <v>578</v>
      </c>
      <c r="D47" s="56" t="str">
        <f>VLOOKUP(B47,MATERIALES!$A$2:$C$129,3,0)</f>
        <v>m</v>
      </c>
      <c r="E47" s="56">
        <v>8</v>
      </c>
      <c r="F47" s="7">
        <f>VLOOKUP(B47,MATERIALES!$A$2:$D$110,4,0)</f>
        <v>0</v>
      </c>
      <c r="G47" s="7">
        <f t="shared" si="0"/>
        <v>0</v>
      </c>
      <c r="H47" s="7"/>
    </row>
    <row r="48" spans="1:8" x14ac:dyDescent="0.3">
      <c r="A48" s="36" t="s">
        <v>803</v>
      </c>
      <c r="B48" s="56">
        <v>2820131</v>
      </c>
      <c r="C48" s="35" t="s">
        <v>575</v>
      </c>
      <c r="D48" s="56" t="str">
        <f>VLOOKUP(B48,MATERIALES!$A$2:$C$129,3,0)</f>
        <v>u</v>
      </c>
      <c r="E48" s="56">
        <v>1</v>
      </c>
      <c r="F48" s="7">
        <f>VLOOKUP(B48,MATERIALES!$A$2:$D$110,4,0)</f>
        <v>0</v>
      </c>
      <c r="G48" s="7">
        <f t="shared" si="0"/>
        <v>0</v>
      </c>
      <c r="H48" s="7">
        <f>SUM(G48:G52)</f>
        <v>0</v>
      </c>
    </row>
    <row r="49" spans="1:8" x14ac:dyDescent="0.3">
      <c r="A49" s="36" t="s">
        <v>235</v>
      </c>
      <c r="B49" s="56">
        <v>2010502</v>
      </c>
      <c r="C49" s="35" t="s">
        <v>572</v>
      </c>
      <c r="D49" s="56" t="str">
        <f>VLOOKUP(B49,MATERIALES!$A$2:$C$129,3,0)</f>
        <v>u</v>
      </c>
      <c r="E49" s="56">
        <v>1</v>
      </c>
      <c r="F49" s="7">
        <f>VLOOKUP(B49,MATERIALES!$A$2:$D$110,4,0)</f>
        <v>0</v>
      </c>
      <c r="G49" s="7">
        <f t="shared" si="0"/>
        <v>0</v>
      </c>
      <c r="H49" s="7"/>
    </row>
    <row r="50" spans="1:8" x14ac:dyDescent="0.3">
      <c r="A50" s="36" t="s">
        <v>235</v>
      </c>
      <c r="B50" s="56">
        <v>2817101</v>
      </c>
      <c r="C50" s="35" t="s">
        <v>573</v>
      </c>
      <c r="D50" s="56" t="str">
        <f>VLOOKUP(B50,MATERIALES!$A$2:$C$129,3,0)</f>
        <v>u</v>
      </c>
      <c r="E50" s="56">
        <v>1</v>
      </c>
      <c r="F50" s="7">
        <f>VLOOKUP(B50,MATERIALES!$A$2:$D$110,4,0)</f>
        <v>0</v>
      </c>
      <c r="G50" s="7">
        <f t="shared" si="0"/>
        <v>0</v>
      </c>
      <c r="H50" s="7"/>
    </row>
    <row r="51" spans="1:8" x14ac:dyDescent="0.3">
      <c r="A51" s="36" t="s">
        <v>235</v>
      </c>
      <c r="B51" s="56">
        <v>1012137</v>
      </c>
      <c r="C51" s="35" t="s">
        <v>576</v>
      </c>
      <c r="D51" s="56" t="str">
        <f>VLOOKUP(B51,MATERIALES!$A$2:$C$129,3,0)</f>
        <v>m</v>
      </c>
      <c r="E51" s="56">
        <v>2</v>
      </c>
      <c r="F51" s="7">
        <f>VLOOKUP(B51,MATERIALES!$A$2:$D$110,4,0)</f>
        <v>0</v>
      </c>
      <c r="G51" s="7">
        <f t="shared" si="0"/>
        <v>0</v>
      </c>
      <c r="H51" s="7"/>
    </row>
    <row r="52" spans="1:8" x14ac:dyDescent="0.3">
      <c r="A52" s="36" t="s">
        <v>235</v>
      </c>
      <c r="B52" s="56">
        <v>1012301</v>
      </c>
      <c r="C52" s="35" t="s">
        <v>578</v>
      </c>
      <c r="D52" s="56" t="str">
        <f>VLOOKUP(B52,MATERIALES!$A$2:$C$129,3,0)</f>
        <v>m</v>
      </c>
      <c r="E52" s="56">
        <v>2</v>
      </c>
      <c r="F52" s="7">
        <f>VLOOKUP(B52,MATERIALES!$A$2:$D$110,4,0)</f>
        <v>0</v>
      </c>
      <c r="G52" s="7">
        <f t="shared" si="0"/>
        <v>0</v>
      </c>
      <c r="H52" s="7"/>
    </row>
    <row r="53" spans="1:8" x14ac:dyDescent="0.3">
      <c r="A53" s="36" t="s">
        <v>144</v>
      </c>
      <c r="B53" s="56">
        <v>2820131</v>
      </c>
      <c r="C53" s="35" t="s">
        <v>575</v>
      </c>
      <c r="D53" s="56" t="str">
        <f>VLOOKUP(B53,MATERIALES!$A$2:$C$129,3,0)</f>
        <v>u</v>
      </c>
      <c r="E53" s="56">
        <v>1</v>
      </c>
      <c r="F53" s="7">
        <f>VLOOKUP(B53,MATERIALES!$A$2:$D$110,4,0)</f>
        <v>0</v>
      </c>
      <c r="G53" s="7">
        <f t="shared" si="0"/>
        <v>0</v>
      </c>
      <c r="H53" s="7">
        <f>SUM(G53:G56)</f>
        <v>0</v>
      </c>
    </row>
    <row r="54" spans="1:8" x14ac:dyDescent="0.3">
      <c r="A54" s="36" t="s">
        <v>235</v>
      </c>
      <c r="B54" s="56">
        <v>2010502</v>
      </c>
      <c r="C54" s="35" t="s">
        <v>572</v>
      </c>
      <c r="D54" s="56" t="str">
        <f>VLOOKUP(B54,MATERIALES!$A$2:$C$129,3,0)</f>
        <v>u</v>
      </c>
      <c r="E54" s="56">
        <v>1</v>
      </c>
      <c r="F54" s="7">
        <f>VLOOKUP(B54,MATERIALES!$A$2:$D$110,4,0)</f>
        <v>0</v>
      </c>
      <c r="G54" s="7">
        <f t="shared" si="0"/>
        <v>0</v>
      </c>
      <c r="H54" s="7"/>
    </row>
    <row r="55" spans="1:8" x14ac:dyDescent="0.3">
      <c r="A55" s="36" t="s">
        <v>235</v>
      </c>
      <c r="B55" s="56">
        <v>2817101</v>
      </c>
      <c r="C55" s="35" t="s">
        <v>573</v>
      </c>
      <c r="D55" s="56" t="str">
        <f>VLOOKUP(B55,MATERIALES!$A$2:$C$129,3,0)</f>
        <v>u</v>
      </c>
      <c r="E55" s="56">
        <v>1</v>
      </c>
      <c r="F55" s="7">
        <f>VLOOKUP(B55,MATERIALES!$A$2:$D$110,4,0)</f>
        <v>0</v>
      </c>
      <c r="G55" s="7">
        <f t="shared" si="0"/>
        <v>0</v>
      </c>
      <c r="H55" s="7"/>
    </row>
    <row r="56" spans="1:8" x14ac:dyDescent="0.3">
      <c r="A56" s="36" t="s">
        <v>235</v>
      </c>
      <c r="B56" s="56">
        <v>2280172</v>
      </c>
      <c r="C56" s="35" t="s">
        <v>574</v>
      </c>
      <c r="D56" s="56" t="str">
        <f>VLOOKUP(B56,MATERIALES!$A$2:$C$129,3,0)</f>
        <v>u</v>
      </c>
      <c r="E56" s="56">
        <v>1</v>
      </c>
      <c r="F56" s="7">
        <f>VLOOKUP(B56,MATERIALES!$A$2:$D$110,4,0)</f>
        <v>0</v>
      </c>
      <c r="G56" s="7">
        <f t="shared" si="0"/>
        <v>0</v>
      </c>
      <c r="H56" s="7"/>
    </row>
    <row r="57" spans="1:8" x14ac:dyDescent="0.3">
      <c r="A57" s="36" t="s">
        <v>540</v>
      </c>
      <c r="B57" s="56">
        <v>2815206</v>
      </c>
      <c r="C57" s="35" t="s">
        <v>580</v>
      </c>
      <c r="D57" s="56" t="str">
        <f>VLOOKUP(B57,MATERIALES!$A$2:$C$129,3,0)</f>
        <v>u</v>
      </c>
      <c r="E57" s="56">
        <v>1</v>
      </c>
      <c r="F57" s="7">
        <f>VLOOKUP(B57,MATERIALES!$A$2:$D$110,4,0)</f>
        <v>0</v>
      </c>
      <c r="G57" s="7">
        <f t="shared" si="0"/>
        <v>0</v>
      </c>
      <c r="H57" s="7">
        <f>SUM(G57:G60)</f>
        <v>0</v>
      </c>
    </row>
    <row r="58" spans="1:8" x14ac:dyDescent="0.3">
      <c r="A58" s="36" t="s">
        <v>235</v>
      </c>
      <c r="B58" s="56">
        <v>2010311</v>
      </c>
      <c r="C58" s="35" t="s">
        <v>581</v>
      </c>
      <c r="D58" s="56" t="str">
        <f>VLOOKUP(B58,MATERIALES!$A$2:$C$129,3,0)</f>
        <v>u</v>
      </c>
      <c r="E58" s="56">
        <v>2</v>
      </c>
      <c r="F58" s="7">
        <f>VLOOKUP(B58,MATERIALES!$A$2:$D$110,4,0)</f>
        <v>0</v>
      </c>
      <c r="G58" s="7">
        <f t="shared" si="0"/>
        <v>0</v>
      </c>
      <c r="H58" s="7"/>
    </row>
    <row r="59" spans="1:8" x14ac:dyDescent="0.3">
      <c r="A59" s="36" t="s">
        <v>235</v>
      </c>
      <c r="B59" s="56">
        <v>1012137</v>
      </c>
      <c r="C59" s="35" t="s">
        <v>576</v>
      </c>
      <c r="D59" s="56" t="str">
        <f>VLOOKUP(B59,MATERIALES!$A$2:$C$129,3,0)</f>
        <v>m</v>
      </c>
      <c r="E59" s="56">
        <v>6</v>
      </c>
      <c r="F59" s="7">
        <f>VLOOKUP(B59,MATERIALES!$A$2:$D$110,4,0)</f>
        <v>0</v>
      </c>
      <c r="G59" s="7">
        <f t="shared" si="0"/>
        <v>0</v>
      </c>
      <c r="H59" s="7"/>
    </row>
    <row r="60" spans="1:8" x14ac:dyDescent="0.3">
      <c r="A60" s="36" t="s">
        <v>235</v>
      </c>
      <c r="B60" s="56">
        <v>1012301</v>
      </c>
      <c r="C60" s="35" t="s">
        <v>578</v>
      </c>
      <c r="D60" s="56" t="str">
        <f>VLOOKUP(B60,MATERIALES!$A$2:$C$129,3,0)</f>
        <v>m</v>
      </c>
      <c r="E60" s="56">
        <v>3</v>
      </c>
      <c r="F60" s="7">
        <f>VLOOKUP(B60,MATERIALES!$A$2:$D$110,4,0)</f>
        <v>0</v>
      </c>
      <c r="G60" s="7">
        <f t="shared" ref="G60:G122" si="2">E60*F60</f>
        <v>0</v>
      </c>
      <c r="H60" s="7"/>
    </row>
    <row r="61" spans="1:8" x14ac:dyDescent="0.3">
      <c r="A61" s="36" t="s">
        <v>145</v>
      </c>
      <c r="B61" s="56">
        <v>2815106</v>
      </c>
      <c r="C61" s="35" t="s">
        <v>582</v>
      </c>
      <c r="D61" s="56" t="str">
        <f>VLOOKUP(B61,MATERIALES!$A$2:$C$129,3,0)</f>
        <v>u</v>
      </c>
      <c r="E61" s="56">
        <v>1</v>
      </c>
      <c r="F61" s="7">
        <f>VLOOKUP(B61,MATERIALES!$A$2:$D$110,4,0)</f>
        <v>0</v>
      </c>
      <c r="G61" s="7">
        <f t="shared" si="2"/>
        <v>0</v>
      </c>
      <c r="H61" s="7">
        <f>SUM(G61:G68)</f>
        <v>0</v>
      </c>
    </row>
    <row r="62" spans="1:8" x14ac:dyDescent="0.3">
      <c r="A62" s="36" t="s">
        <v>235</v>
      </c>
      <c r="B62" s="56">
        <v>2820166</v>
      </c>
      <c r="C62" s="35" t="s">
        <v>583</v>
      </c>
      <c r="D62" s="56" t="str">
        <f>VLOOKUP(B62,MATERIALES!$A$2:$C$129,3,0)</f>
        <v>u</v>
      </c>
      <c r="E62" s="56">
        <v>1</v>
      </c>
      <c r="F62" s="7">
        <f>VLOOKUP(B62,MATERIALES!$A$2:$D$110,4,0)</f>
        <v>0</v>
      </c>
      <c r="G62" s="7">
        <f t="shared" si="2"/>
        <v>0</v>
      </c>
      <c r="H62" s="7"/>
    </row>
    <row r="63" spans="1:8" x14ac:dyDescent="0.3">
      <c r="A63" s="36" t="s">
        <v>235</v>
      </c>
      <c r="B63" s="56">
        <v>2010152</v>
      </c>
      <c r="C63" s="35" t="s">
        <v>584</v>
      </c>
      <c r="D63" s="56" t="str">
        <f>VLOOKUP(B63,MATERIALES!$A$2:$C$129,3,0)</f>
        <v>u</v>
      </c>
      <c r="E63" s="56">
        <v>2</v>
      </c>
      <c r="F63" s="7">
        <f>VLOOKUP(B63,MATERIALES!$A$2:$D$110,4,0)</f>
        <v>0</v>
      </c>
      <c r="G63" s="7">
        <f t="shared" si="2"/>
        <v>0</v>
      </c>
      <c r="H63" s="7"/>
    </row>
    <row r="64" spans="1:8" x14ac:dyDescent="0.3">
      <c r="A64" s="36" t="s">
        <v>235</v>
      </c>
      <c r="B64" s="56">
        <v>2010311</v>
      </c>
      <c r="C64" s="35" t="s">
        <v>581</v>
      </c>
      <c r="D64" s="56" t="str">
        <f>VLOOKUP(B64,MATERIALES!$A$2:$C$129,3,0)</f>
        <v>u</v>
      </c>
      <c r="E64" s="56">
        <v>1</v>
      </c>
      <c r="F64" s="7">
        <f>VLOOKUP(B64,MATERIALES!$A$2:$D$110,4,0)</f>
        <v>0</v>
      </c>
      <c r="G64" s="7">
        <f t="shared" si="2"/>
        <v>0</v>
      </c>
      <c r="H64" s="7"/>
    </row>
    <row r="65" spans="1:8" x14ac:dyDescent="0.3">
      <c r="A65" s="36" t="s">
        <v>235</v>
      </c>
      <c r="B65" s="56">
        <v>2110114</v>
      </c>
      <c r="C65" s="35" t="s">
        <v>585</v>
      </c>
      <c r="D65" s="56" t="str">
        <f>VLOOKUP(B65,MATERIALES!$A$2:$C$129,3,0)</f>
        <v>u</v>
      </c>
      <c r="E65" s="56">
        <v>2</v>
      </c>
      <c r="F65" s="7">
        <f>VLOOKUP(B65,MATERIALES!$A$2:$D$110,4,0)</f>
        <v>0</v>
      </c>
      <c r="G65" s="7">
        <f t="shared" si="2"/>
        <v>0</v>
      </c>
      <c r="H65" s="7"/>
    </row>
    <row r="66" spans="1:8" x14ac:dyDescent="0.3">
      <c r="A66" s="36" t="s">
        <v>235</v>
      </c>
      <c r="B66" s="56">
        <v>1012137</v>
      </c>
      <c r="C66" s="35" t="s">
        <v>576</v>
      </c>
      <c r="D66" s="56" t="str">
        <f>VLOOKUP(B66,MATERIALES!$A$2:$C$129,3,0)</f>
        <v>m</v>
      </c>
      <c r="E66" s="56">
        <v>3</v>
      </c>
      <c r="F66" s="7">
        <f>VLOOKUP(B66,MATERIALES!$A$2:$D$110,4,0)</f>
        <v>0</v>
      </c>
      <c r="G66" s="7">
        <f t="shared" si="2"/>
        <v>0</v>
      </c>
      <c r="H66" s="7"/>
    </row>
    <row r="67" spans="1:8" x14ac:dyDescent="0.3">
      <c r="A67" s="36" t="s">
        <v>235</v>
      </c>
      <c r="B67" s="56">
        <v>1012301</v>
      </c>
      <c r="C67" s="35" t="s">
        <v>578</v>
      </c>
      <c r="D67" s="56" t="str">
        <f>VLOOKUP(B67,MATERIALES!$A$2:$C$129,3,0)</f>
        <v>m</v>
      </c>
      <c r="E67" s="56">
        <v>3</v>
      </c>
      <c r="F67" s="7">
        <f>VLOOKUP(B67,MATERIALES!$A$2:$D$110,4,0)</f>
        <v>0</v>
      </c>
      <c r="G67" s="7">
        <f t="shared" si="2"/>
        <v>0</v>
      </c>
      <c r="H67" s="7"/>
    </row>
    <row r="68" spans="1:8" x14ac:dyDescent="0.3">
      <c r="A68" s="36" t="s">
        <v>235</v>
      </c>
      <c r="B68" s="56">
        <v>2052244</v>
      </c>
      <c r="C68" s="35" t="s">
        <v>579</v>
      </c>
      <c r="D68" s="56" t="str">
        <f>VLOOKUP(B68,MATERIALES!$A$2:$C$129,3,0)</f>
        <v>u</v>
      </c>
      <c r="E68" s="56">
        <v>1</v>
      </c>
      <c r="F68" s="7">
        <f>VLOOKUP(B68,MATERIALES!$A$2:$D$110,4,0)</f>
        <v>0</v>
      </c>
      <c r="G68" s="7">
        <f t="shared" si="2"/>
        <v>0</v>
      </c>
      <c r="H68" s="7"/>
    </row>
    <row r="69" spans="1:8" x14ac:dyDescent="0.3">
      <c r="A69" s="36" t="s">
        <v>541</v>
      </c>
      <c r="B69" s="56">
        <v>2815106</v>
      </c>
      <c r="C69" s="35" t="s">
        <v>582</v>
      </c>
      <c r="D69" s="56" t="str">
        <f>VLOOKUP(B69,MATERIALES!$A$2:$C$129,3,0)</f>
        <v>u</v>
      </c>
      <c r="E69" s="56">
        <v>1</v>
      </c>
      <c r="F69" s="7">
        <f>VLOOKUP(B69,MATERIALES!$A$2:$D$110,4,0)</f>
        <v>0</v>
      </c>
      <c r="G69" s="7">
        <f t="shared" si="2"/>
        <v>0</v>
      </c>
      <c r="H69" s="7">
        <f>SUM(G69:G72)</f>
        <v>0</v>
      </c>
    </row>
    <row r="70" spans="1:8" x14ac:dyDescent="0.3">
      <c r="A70" s="36" t="s">
        <v>235</v>
      </c>
      <c r="B70" s="56">
        <v>2010311</v>
      </c>
      <c r="C70" s="35" t="s">
        <v>581</v>
      </c>
      <c r="D70" s="56" t="str">
        <f>VLOOKUP(B70,MATERIALES!$A$2:$C$129,3,0)</f>
        <v>u</v>
      </c>
      <c r="E70" s="56">
        <v>1</v>
      </c>
      <c r="F70" s="7">
        <f>VLOOKUP(B70,MATERIALES!$A$2:$D$110,4,0)</f>
        <v>0</v>
      </c>
      <c r="G70" s="7">
        <f t="shared" si="2"/>
        <v>0</v>
      </c>
      <c r="H70" s="7"/>
    </row>
    <row r="71" spans="1:8" x14ac:dyDescent="0.3">
      <c r="A71" s="36" t="s">
        <v>235</v>
      </c>
      <c r="B71" s="56">
        <v>1012137</v>
      </c>
      <c r="C71" s="35" t="s">
        <v>576</v>
      </c>
      <c r="D71" s="56" t="str">
        <f>VLOOKUP(B71,MATERIALES!$A$2:$C$129,3,0)</f>
        <v>m</v>
      </c>
      <c r="E71" s="56">
        <v>3</v>
      </c>
      <c r="F71" s="7">
        <f>VLOOKUP(B71,MATERIALES!$A$2:$D$110,4,0)</f>
        <v>0</v>
      </c>
      <c r="G71" s="7">
        <f t="shared" si="2"/>
        <v>0</v>
      </c>
      <c r="H71" s="7"/>
    </row>
    <row r="72" spans="1:8" x14ac:dyDescent="0.3">
      <c r="A72" s="36" t="s">
        <v>235</v>
      </c>
      <c r="B72" s="56">
        <v>1012301</v>
      </c>
      <c r="C72" s="35" t="s">
        <v>578</v>
      </c>
      <c r="D72" s="56" t="str">
        <f>VLOOKUP(B72,MATERIALES!$A$2:$C$129,3,0)</f>
        <v>m</v>
      </c>
      <c r="E72" s="56">
        <v>2</v>
      </c>
      <c r="F72" s="7">
        <f>VLOOKUP(B72,MATERIALES!$A$2:$D$110,4,0)</f>
        <v>0</v>
      </c>
      <c r="G72" s="7">
        <f t="shared" si="2"/>
        <v>0</v>
      </c>
      <c r="H72" s="7"/>
    </row>
    <row r="73" spans="1:8" x14ac:dyDescent="0.3">
      <c r="A73" s="36" t="s">
        <v>146</v>
      </c>
      <c r="B73" s="56">
        <v>2820165</v>
      </c>
      <c r="C73" s="35" t="s">
        <v>586</v>
      </c>
      <c r="D73" s="56" t="str">
        <f>VLOOKUP(B73,MATERIALES!$A$2:$C$129,3,0)</f>
        <v>u</v>
      </c>
      <c r="E73" s="56">
        <v>1</v>
      </c>
      <c r="F73" s="7">
        <f>VLOOKUP(B73,MATERIALES!$A$2:$D$110,4,0)</f>
        <v>0</v>
      </c>
      <c r="G73" s="7">
        <f t="shared" si="2"/>
        <v>0</v>
      </c>
      <c r="H73" s="7">
        <f>SUM(G73:G76)</f>
        <v>0</v>
      </c>
    </row>
    <row r="74" spans="1:8" x14ac:dyDescent="0.3">
      <c r="A74" s="36" t="s">
        <v>235</v>
      </c>
      <c r="B74" s="56">
        <v>2010152</v>
      </c>
      <c r="C74" s="35" t="s">
        <v>584</v>
      </c>
      <c r="D74" s="56" t="str">
        <f>VLOOKUP(B74,MATERIALES!$A$2:$C$129,3,0)</f>
        <v>u</v>
      </c>
      <c r="E74" s="56">
        <v>1</v>
      </c>
      <c r="F74" s="7">
        <f>VLOOKUP(B74,MATERIALES!$A$2:$D$110,4,0)</f>
        <v>0</v>
      </c>
      <c r="G74" s="7">
        <f t="shared" si="2"/>
        <v>0</v>
      </c>
      <c r="H74" s="7"/>
    </row>
    <row r="75" spans="1:8" x14ac:dyDescent="0.3">
      <c r="A75" s="36"/>
      <c r="B75" s="56">
        <v>1012301</v>
      </c>
      <c r="C75" s="35" t="s">
        <v>578</v>
      </c>
      <c r="D75" s="56" t="str">
        <f>VLOOKUP(B75,MATERIALES!$A$2:$C$129,3,0)</f>
        <v>m</v>
      </c>
      <c r="E75" s="56">
        <v>1.5</v>
      </c>
      <c r="F75" s="7">
        <f>VLOOKUP(B75,MATERIALES!$A$2:$D$110,4,0)</f>
        <v>0</v>
      </c>
      <c r="G75" s="7">
        <f t="shared" si="2"/>
        <v>0</v>
      </c>
      <c r="H75" s="7"/>
    </row>
    <row r="76" spans="1:8" x14ac:dyDescent="0.3">
      <c r="A76" s="36" t="s">
        <v>235</v>
      </c>
      <c r="B76" s="56">
        <v>2110114</v>
      </c>
      <c r="C76" s="35" t="s">
        <v>585</v>
      </c>
      <c r="D76" s="56" t="str">
        <f>VLOOKUP(B76,MATERIALES!$A$2:$C$129,3,0)</f>
        <v>u</v>
      </c>
      <c r="E76" s="56">
        <v>1</v>
      </c>
      <c r="F76" s="7">
        <f>VLOOKUP(B76,MATERIALES!$A$2:$D$110,4,0)</f>
        <v>0</v>
      </c>
      <c r="G76" s="7">
        <f t="shared" si="2"/>
        <v>0</v>
      </c>
      <c r="H76" s="7"/>
    </row>
    <row r="77" spans="1:8" x14ac:dyDescent="0.3">
      <c r="A77" s="36" t="s">
        <v>829</v>
      </c>
      <c r="B77" s="56">
        <v>2802020</v>
      </c>
      <c r="C77" s="35" t="s">
        <v>587</v>
      </c>
      <c r="D77" s="56" t="str">
        <f>VLOOKUP(B77,MATERIALES!$A$2:$C$129,3,0)</f>
        <v>u</v>
      </c>
      <c r="E77" s="56">
        <v>2</v>
      </c>
      <c r="F77" s="7">
        <f>VLOOKUP(B77,MATERIALES!$A$2:$D$110,4,0)</f>
        <v>0</v>
      </c>
      <c r="G77" s="7">
        <f t="shared" si="2"/>
        <v>0</v>
      </c>
      <c r="H77" s="7">
        <f>SUM(G77:G87)</f>
        <v>0</v>
      </c>
    </row>
    <row r="78" spans="1:8" x14ac:dyDescent="0.3">
      <c r="A78" s="36" t="s">
        <v>235</v>
      </c>
      <c r="B78" s="56">
        <v>2834020</v>
      </c>
      <c r="C78" s="35" t="s">
        <v>588</v>
      </c>
      <c r="D78" s="56" t="str">
        <f>VLOOKUP(B78,MATERIALES!$A$2:$C$129,3,0)</f>
        <v>u</v>
      </c>
      <c r="E78" s="56">
        <v>2</v>
      </c>
      <c r="F78" s="7">
        <f>VLOOKUP(B78,MATERIALES!$A$2:$D$110,4,0)</f>
        <v>0</v>
      </c>
      <c r="G78" s="7">
        <f t="shared" si="2"/>
        <v>0</v>
      </c>
      <c r="H78" s="7"/>
    </row>
    <row r="79" spans="1:8" x14ac:dyDescent="0.3">
      <c r="A79" s="36" t="s">
        <v>235</v>
      </c>
      <c r="B79" s="56">
        <v>2820642</v>
      </c>
      <c r="C79" s="35" t="s">
        <v>589</v>
      </c>
      <c r="D79" s="56" t="str">
        <f>VLOOKUP(B79,MATERIALES!$A$2:$C$129,3,0)</f>
        <v>u</v>
      </c>
      <c r="E79" s="56">
        <v>1</v>
      </c>
      <c r="F79" s="7">
        <f>VLOOKUP(B79,MATERIALES!$A$2:$D$110,4,0)</f>
        <v>0</v>
      </c>
      <c r="G79" s="7">
        <f t="shared" si="2"/>
        <v>0</v>
      </c>
      <c r="H79" s="7"/>
    </row>
    <row r="80" spans="1:8" x14ac:dyDescent="0.3">
      <c r="A80" s="36" t="s">
        <v>235</v>
      </c>
      <c r="B80" s="56">
        <v>2820134</v>
      </c>
      <c r="C80" s="35" t="s">
        <v>590</v>
      </c>
      <c r="D80" s="56" t="str">
        <f>VLOOKUP(B80,MATERIALES!$A$2:$C$129,3,0)</f>
        <v>u</v>
      </c>
      <c r="E80" s="56">
        <v>1</v>
      </c>
      <c r="F80" s="7">
        <f>VLOOKUP(B80,MATERIALES!$A$2:$D$110,4,0)</f>
        <v>0</v>
      </c>
      <c r="G80" s="7">
        <f t="shared" si="2"/>
        <v>0</v>
      </c>
      <c r="H80" s="7"/>
    </row>
    <row r="81" spans="1:8" x14ac:dyDescent="0.3">
      <c r="A81" s="36" t="s">
        <v>235</v>
      </c>
      <c r="B81" s="56">
        <v>2901614</v>
      </c>
      <c r="C81" s="35" t="s">
        <v>542</v>
      </c>
      <c r="D81" s="56" t="str">
        <f>VLOOKUP(B81,MATERIALES!$A$2:$C$129,3,0)</f>
        <v>u</v>
      </c>
      <c r="E81" s="56">
        <v>2</v>
      </c>
      <c r="F81" s="7">
        <f>VLOOKUP(B81,MATERIALES!$A$2:$D$110,4,0)</f>
        <v>0</v>
      </c>
      <c r="G81" s="7">
        <f t="shared" si="2"/>
        <v>0</v>
      </c>
      <c r="H81" s="7"/>
    </row>
    <row r="82" spans="1:8" x14ac:dyDescent="0.3">
      <c r="A82" s="36"/>
      <c r="B82" s="56">
        <v>2901614</v>
      </c>
      <c r="C82" s="35" t="s">
        <v>542</v>
      </c>
      <c r="D82" s="56" t="str">
        <f>VLOOKUP(B82,MATERIALES!$A$2:$C$129,3,0)</f>
        <v>u</v>
      </c>
      <c r="E82" s="56">
        <v>2</v>
      </c>
      <c r="F82" s="7">
        <f>VLOOKUP(B82,MATERIALES!$A$2:$D$110,4,0)</f>
        <v>0</v>
      </c>
      <c r="G82" s="7">
        <f t="shared" si="2"/>
        <v>0</v>
      </c>
      <c r="H82" s="7"/>
    </row>
    <row r="83" spans="1:8" x14ac:dyDescent="0.3">
      <c r="A83" s="36" t="s">
        <v>235</v>
      </c>
      <c r="B83" s="56">
        <v>2010311</v>
      </c>
      <c r="C83" s="35" t="s">
        <v>581</v>
      </c>
      <c r="D83" s="56" t="str">
        <f>VLOOKUP(B83,MATERIALES!$A$2:$C$129,3,0)</f>
        <v>u</v>
      </c>
      <c r="E83" s="56">
        <v>2</v>
      </c>
      <c r="F83" s="7">
        <f>VLOOKUP(B83,MATERIALES!$A$2:$D$110,4,0)</f>
        <v>0</v>
      </c>
      <c r="G83" s="7">
        <f t="shared" si="2"/>
        <v>0</v>
      </c>
      <c r="H83" s="7"/>
    </row>
    <row r="84" spans="1:8" x14ac:dyDescent="0.3">
      <c r="A84" s="36" t="s">
        <v>235</v>
      </c>
      <c r="B84" s="56">
        <v>2814171</v>
      </c>
      <c r="C84" s="35" t="s">
        <v>592</v>
      </c>
      <c r="D84" s="56" t="str">
        <f>VLOOKUP(B84,MATERIALES!$A$2:$C$129,3,0)</f>
        <v>u</v>
      </c>
      <c r="E84" s="56">
        <v>2</v>
      </c>
      <c r="F84" s="7">
        <f>VLOOKUP(B84,MATERIALES!$A$2:$D$110,4,0)</f>
        <v>0</v>
      </c>
      <c r="G84" s="7">
        <f t="shared" si="2"/>
        <v>0</v>
      </c>
      <c r="H84" s="7"/>
    </row>
    <row r="85" spans="1:8" x14ac:dyDescent="0.3">
      <c r="A85" s="36" t="s">
        <v>235</v>
      </c>
      <c r="B85" s="56">
        <v>1012137</v>
      </c>
      <c r="C85" s="35" t="s">
        <v>576</v>
      </c>
      <c r="D85" s="56" t="str">
        <f>VLOOKUP(B85,MATERIALES!$A$2:$C$129,3,0)</f>
        <v>m</v>
      </c>
      <c r="E85" s="56">
        <v>6</v>
      </c>
      <c r="F85" s="7">
        <f>VLOOKUP(B85,MATERIALES!$A$2:$D$110,4,0)</f>
        <v>0</v>
      </c>
      <c r="G85" s="7">
        <f t="shared" si="2"/>
        <v>0</v>
      </c>
      <c r="H85" s="7"/>
    </row>
    <row r="86" spans="1:8" x14ac:dyDescent="0.3">
      <c r="A86" s="36" t="s">
        <v>235</v>
      </c>
      <c r="B86" s="56">
        <v>1012301</v>
      </c>
      <c r="C86" s="35" t="s">
        <v>578</v>
      </c>
      <c r="D86" s="56" t="str">
        <f>VLOOKUP(B86,MATERIALES!$A$2:$C$129,3,0)</f>
        <v>m</v>
      </c>
      <c r="E86" s="56">
        <v>2</v>
      </c>
      <c r="F86" s="7">
        <f>VLOOKUP(B86,MATERIALES!$A$2:$D$110,4,0)</f>
        <v>0</v>
      </c>
      <c r="G86" s="7">
        <f t="shared" si="2"/>
        <v>0</v>
      </c>
      <c r="H86" s="7"/>
    </row>
    <row r="87" spans="1:8" x14ac:dyDescent="0.3">
      <c r="A87" s="36" t="s">
        <v>235</v>
      </c>
      <c r="B87" s="56">
        <v>2980684</v>
      </c>
      <c r="C87" s="35" t="s">
        <v>591</v>
      </c>
      <c r="D87" s="56" t="str">
        <f>VLOOKUP(B87,MATERIALES!$A$2:$C$129,3,0)</f>
        <v>u</v>
      </c>
      <c r="E87" s="56">
        <v>2</v>
      </c>
      <c r="F87" s="7">
        <f>VLOOKUP(B87,MATERIALES!$A$2:$D$110,4,0)</f>
        <v>0</v>
      </c>
      <c r="G87" s="7">
        <f t="shared" si="2"/>
        <v>0</v>
      </c>
      <c r="H87" s="7"/>
    </row>
    <row r="88" spans="1:8" x14ac:dyDescent="0.3">
      <c r="A88" s="36" t="s">
        <v>830</v>
      </c>
      <c r="B88" s="56">
        <v>2802020</v>
      </c>
      <c r="C88" s="35" t="s">
        <v>587</v>
      </c>
      <c r="D88" s="56" t="str">
        <f>VLOOKUP(B88,MATERIALES!$A$2:$C$129,3,0)</f>
        <v>u</v>
      </c>
      <c r="E88" s="56">
        <v>2</v>
      </c>
      <c r="F88" s="7">
        <f>VLOOKUP(B88,MATERIALES!$A$2:$D$110,4,0)</f>
        <v>0</v>
      </c>
      <c r="G88" s="7">
        <f t="shared" si="2"/>
        <v>0</v>
      </c>
      <c r="H88" s="7">
        <f>SUM(G88:G102)</f>
        <v>0</v>
      </c>
    </row>
    <row r="89" spans="1:8" x14ac:dyDescent="0.3">
      <c r="A89" s="36" t="s">
        <v>235</v>
      </c>
      <c r="B89" s="56">
        <v>2834020</v>
      </c>
      <c r="C89" s="35" t="s">
        <v>588</v>
      </c>
      <c r="D89" s="56" t="str">
        <f>VLOOKUP(B89,MATERIALES!$A$2:$C$129,3,0)</f>
        <v>u</v>
      </c>
      <c r="E89" s="56">
        <v>2</v>
      </c>
      <c r="F89" s="7">
        <f>VLOOKUP(B89,MATERIALES!$A$2:$D$110,4,0)</f>
        <v>0</v>
      </c>
      <c r="G89" s="7">
        <f t="shared" si="2"/>
        <v>0</v>
      </c>
      <c r="H89" s="7"/>
    </row>
    <row r="90" spans="1:8" x14ac:dyDescent="0.3">
      <c r="A90" s="36" t="s">
        <v>235</v>
      </c>
      <c r="B90" s="56">
        <v>2820642</v>
      </c>
      <c r="C90" s="35" t="s">
        <v>589</v>
      </c>
      <c r="D90" s="56" t="str">
        <f>VLOOKUP(B90,MATERIALES!$A$2:$C$129,3,0)</f>
        <v>u</v>
      </c>
      <c r="E90" s="56">
        <v>1</v>
      </c>
      <c r="F90" s="7">
        <f>VLOOKUP(B90,MATERIALES!$A$2:$D$110,4,0)</f>
        <v>0</v>
      </c>
      <c r="G90" s="7">
        <f t="shared" si="2"/>
        <v>0</v>
      </c>
      <c r="H90" s="7"/>
    </row>
    <row r="91" spans="1:8" x14ac:dyDescent="0.3">
      <c r="A91" s="36" t="s">
        <v>235</v>
      </c>
      <c r="B91" s="56">
        <v>2820134</v>
      </c>
      <c r="C91" s="35" t="s">
        <v>590</v>
      </c>
      <c r="D91" s="56" t="str">
        <f>VLOOKUP(B91,MATERIALES!$A$2:$C$129,3,0)</f>
        <v>u</v>
      </c>
      <c r="E91" s="56">
        <v>1</v>
      </c>
      <c r="F91" s="7">
        <f>VLOOKUP(B91,MATERIALES!$A$2:$D$110,4,0)</f>
        <v>0</v>
      </c>
      <c r="G91" s="7">
        <f t="shared" si="2"/>
        <v>0</v>
      </c>
      <c r="H91" s="7"/>
    </row>
    <row r="92" spans="1:8" x14ac:dyDescent="0.3">
      <c r="A92" s="36" t="s">
        <v>235</v>
      </c>
      <c r="B92" s="56">
        <v>2901614</v>
      </c>
      <c r="C92" s="35" t="s">
        <v>542</v>
      </c>
      <c r="D92" s="56" t="str">
        <f>VLOOKUP(B92,MATERIALES!$A$2:$C$129,3,0)</f>
        <v>u</v>
      </c>
      <c r="E92" s="56">
        <v>2</v>
      </c>
      <c r="F92" s="7">
        <f>VLOOKUP(B92,MATERIALES!$A$2:$D$110,4,0)</f>
        <v>0</v>
      </c>
      <c r="G92" s="7">
        <f t="shared" si="2"/>
        <v>0</v>
      </c>
      <c r="H92" s="7"/>
    </row>
    <row r="93" spans="1:8" x14ac:dyDescent="0.3">
      <c r="A93" s="36"/>
      <c r="B93" s="56">
        <v>2901614</v>
      </c>
      <c r="C93" s="35" t="s">
        <v>542</v>
      </c>
      <c r="D93" s="56" t="str">
        <f>VLOOKUP(B93,MATERIALES!$A$2:$C$129,3,0)</f>
        <v>u</v>
      </c>
      <c r="E93" s="56">
        <v>2</v>
      </c>
      <c r="F93" s="7">
        <f>VLOOKUP(B93,MATERIALES!$A$2:$D$110,4,0)</f>
        <v>0</v>
      </c>
      <c r="G93" s="7">
        <f t="shared" si="2"/>
        <v>0</v>
      </c>
      <c r="H93" s="7"/>
    </row>
    <row r="94" spans="1:8" x14ac:dyDescent="0.3">
      <c r="A94" s="36" t="s">
        <v>235</v>
      </c>
      <c r="B94" s="56">
        <v>2980684</v>
      </c>
      <c r="C94" s="35" t="s">
        <v>591</v>
      </c>
      <c r="D94" s="56" t="str">
        <f>VLOOKUP(B94,MATERIALES!$A$2:$C$129,3,0)</f>
        <v>u</v>
      </c>
      <c r="E94" s="56">
        <v>2</v>
      </c>
      <c r="F94" s="7">
        <f>VLOOKUP(B94,MATERIALES!$A$2:$D$110,4,0)</f>
        <v>0</v>
      </c>
      <c r="G94" s="7">
        <f t="shared" si="2"/>
        <v>0</v>
      </c>
      <c r="H94" s="7"/>
    </row>
    <row r="95" spans="1:8" x14ac:dyDescent="0.3">
      <c r="A95" s="36" t="s">
        <v>235</v>
      </c>
      <c r="B95" s="56">
        <v>2010311</v>
      </c>
      <c r="C95" s="35" t="s">
        <v>581</v>
      </c>
      <c r="D95" s="56" t="str">
        <f>VLOOKUP(B95,MATERIALES!$A$2:$C$129,3,0)</f>
        <v>u</v>
      </c>
      <c r="E95" s="56">
        <v>1</v>
      </c>
      <c r="F95" s="7">
        <f>VLOOKUP(B95,MATERIALES!$A$2:$D$110,4,0)</f>
        <v>0</v>
      </c>
      <c r="G95" s="7">
        <f t="shared" si="2"/>
        <v>0</v>
      </c>
      <c r="H95" s="7"/>
    </row>
    <row r="96" spans="1:8" x14ac:dyDescent="0.3">
      <c r="A96" s="36" t="s">
        <v>235</v>
      </c>
      <c r="B96" s="56">
        <v>2814171</v>
      </c>
      <c r="C96" s="35" t="s">
        <v>592</v>
      </c>
      <c r="D96" s="56" t="str">
        <f>VLOOKUP(B96,MATERIALES!$A$2:$C$129,3,0)</f>
        <v>u</v>
      </c>
      <c r="E96" s="56">
        <v>1</v>
      </c>
      <c r="F96" s="7">
        <f>VLOOKUP(B96,MATERIALES!$A$2:$D$110,4,0)</f>
        <v>0</v>
      </c>
      <c r="G96" s="7">
        <f t="shared" si="2"/>
        <v>0</v>
      </c>
      <c r="H96" s="7"/>
    </row>
    <row r="97" spans="1:8" x14ac:dyDescent="0.3">
      <c r="A97" s="36" t="s">
        <v>235</v>
      </c>
      <c r="B97" s="56">
        <v>2010152</v>
      </c>
      <c r="C97" s="35" t="s">
        <v>584</v>
      </c>
      <c r="D97" s="56" t="str">
        <f>VLOOKUP(B97,MATERIALES!$A$2:$C$129,3,0)</f>
        <v>u</v>
      </c>
      <c r="E97" s="56">
        <v>2</v>
      </c>
      <c r="F97" s="7">
        <f>VLOOKUP(B97,MATERIALES!$A$2:$D$110,4,0)</f>
        <v>0</v>
      </c>
      <c r="G97" s="7">
        <f t="shared" si="2"/>
        <v>0</v>
      </c>
      <c r="H97" s="7"/>
    </row>
    <row r="98" spans="1:8" x14ac:dyDescent="0.3">
      <c r="A98" s="36" t="s">
        <v>235</v>
      </c>
      <c r="B98" s="56">
        <v>2110114</v>
      </c>
      <c r="C98" s="35" t="s">
        <v>585</v>
      </c>
      <c r="D98" s="56" t="str">
        <f>VLOOKUP(B98,MATERIALES!$A$2:$C$129,3,0)</f>
        <v>u</v>
      </c>
      <c r="E98" s="56">
        <v>2</v>
      </c>
      <c r="F98" s="7">
        <f>VLOOKUP(B98,MATERIALES!$A$2:$D$110,4,0)</f>
        <v>0</v>
      </c>
      <c r="G98" s="7">
        <f t="shared" si="2"/>
        <v>0</v>
      </c>
      <c r="H98" s="7"/>
    </row>
    <row r="99" spans="1:8" x14ac:dyDescent="0.3">
      <c r="A99" s="36"/>
      <c r="B99" s="56">
        <v>1012301</v>
      </c>
      <c r="C99" s="35" t="s">
        <v>578</v>
      </c>
      <c r="D99" s="56" t="str">
        <f>VLOOKUP(B99,MATERIALES!$A$2:$C$129,3,0)</f>
        <v>m</v>
      </c>
      <c r="E99" s="56">
        <v>3</v>
      </c>
      <c r="F99" s="7">
        <f>VLOOKUP(B99,MATERIALES!$A$2:$D$110,4,0)</f>
        <v>0</v>
      </c>
      <c r="G99" s="7">
        <f t="shared" si="2"/>
        <v>0</v>
      </c>
      <c r="H99" s="7"/>
    </row>
    <row r="100" spans="1:8" x14ac:dyDescent="0.3">
      <c r="A100" s="36" t="s">
        <v>235</v>
      </c>
      <c r="B100" s="56">
        <v>2810102</v>
      </c>
      <c r="C100" s="35" t="s">
        <v>165</v>
      </c>
      <c r="D100" s="56" t="str">
        <f>VLOOKUP(B100,MATERIALES!$A$2:$C$129,3,0)</f>
        <v>u</v>
      </c>
      <c r="E100" s="56">
        <v>2</v>
      </c>
      <c r="F100" s="7">
        <f>VLOOKUP(B100,MATERIALES!$A$2:$D$110,4,0)</f>
        <v>0</v>
      </c>
      <c r="G100" s="7">
        <f t="shared" si="2"/>
        <v>0</v>
      </c>
      <c r="H100" s="7"/>
    </row>
    <row r="101" spans="1:8" x14ac:dyDescent="0.3">
      <c r="A101" s="36" t="s">
        <v>235</v>
      </c>
      <c r="B101" s="56">
        <v>1012137</v>
      </c>
      <c r="C101" s="35" t="s">
        <v>576</v>
      </c>
      <c r="D101" s="56" t="str">
        <f>VLOOKUP(B101,MATERIALES!$A$2:$C$129,3,0)</f>
        <v>m</v>
      </c>
      <c r="E101" s="56">
        <v>3</v>
      </c>
      <c r="F101" s="7">
        <f>VLOOKUP(B101,MATERIALES!$A$2:$D$110,4,0)</f>
        <v>0</v>
      </c>
      <c r="G101" s="7">
        <f t="shared" si="2"/>
        <v>0</v>
      </c>
      <c r="H101" s="7"/>
    </row>
    <row r="102" spans="1:8" x14ac:dyDescent="0.3">
      <c r="A102" s="36" t="s">
        <v>235</v>
      </c>
      <c r="B102" s="56">
        <v>2052244</v>
      </c>
      <c r="C102" s="35" t="s">
        <v>579</v>
      </c>
      <c r="D102" s="56" t="str">
        <f>VLOOKUP(B102,MATERIALES!$A$2:$C$129,3,0)</f>
        <v>u</v>
      </c>
      <c r="E102" s="56">
        <v>1</v>
      </c>
      <c r="F102" s="7">
        <f>VLOOKUP(B102,MATERIALES!$A$2:$D$110,4,0)</f>
        <v>0</v>
      </c>
      <c r="G102" s="7">
        <f t="shared" si="2"/>
        <v>0</v>
      </c>
      <c r="H102" s="7"/>
    </row>
    <row r="103" spans="1:8" x14ac:dyDescent="0.3">
      <c r="A103" s="36" t="s">
        <v>831</v>
      </c>
      <c r="B103" s="56">
        <v>2802020</v>
      </c>
      <c r="C103" s="35" t="s">
        <v>587</v>
      </c>
      <c r="D103" s="56" t="str">
        <f>VLOOKUP(B103,MATERIALES!$A$2:$C$129,3,0)</f>
        <v>u</v>
      </c>
      <c r="E103" s="56">
        <v>1</v>
      </c>
      <c r="F103" s="7">
        <f>VLOOKUP(B103,MATERIALES!$A$2:$D$110,4,0)</f>
        <v>0</v>
      </c>
      <c r="G103" s="7">
        <f t="shared" si="2"/>
        <v>0</v>
      </c>
      <c r="H103" s="7">
        <f>SUM(G103:G111)</f>
        <v>0</v>
      </c>
    </row>
    <row r="104" spans="1:8" x14ac:dyDescent="0.3">
      <c r="A104" s="36" t="s">
        <v>235</v>
      </c>
      <c r="B104" s="56">
        <v>2834020</v>
      </c>
      <c r="C104" s="35" t="s">
        <v>588</v>
      </c>
      <c r="D104" s="56" t="str">
        <f>VLOOKUP(B104,MATERIALES!$A$2:$C$129,3,0)</f>
        <v>u</v>
      </c>
      <c r="E104" s="56">
        <v>1</v>
      </c>
      <c r="F104" s="7">
        <f>VLOOKUP(B104,MATERIALES!$A$2:$D$110,4,0)</f>
        <v>0</v>
      </c>
      <c r="G104" s="7">
        <f t="shared" si="2"/>
        <v>0</v>
      </c>
      <c r="H104" s="7"/>
    </row>
    <row r="105" spans="1:8" x14ac:dyDescent="0.3">
      <c r="A105" s="36" t="s">
        <v>235</v>
      </c>
      <c r="B105" s="56">
        <v>2820133</v>
      </c>
      <c r="C105" s="35" t="s">
        <v>564</v>
      </c>
      <c r="D105" s="56" t="str">
        <f>VLOOKUP(B105,MATERIALES!$A$2:$C$129,3,0)</f>
        <v>u</v>
      </c>
      <c r="E105" s="56">
        <v>1</v>
      </c>
      <c r="F105" s="7">
        <f>VLOOKUP(B105,MATERIALES!$A$2:$D$110,4,0)</f>
        <v>0</v>
      </c>
      <c r="G105" s="7">
        <f t="shared" si="2"/>
        <v>0</v>
      </c>
      <c r="H105" s="7"/>
    </row>
    <row r="106" spans="1:8" x14ac:dyDescent="0.3">
      <c r="A106" s="36"/>
      <c r="B106" s="56">
        <v>2901614</v>
      </c>
      <c r="C106" s="35" t="s">
        <v>542</v>
      </c>
      <c r="D106" s="56" t="str">
        <f>VLOOKUP(B106,MATERIALES!$A$2:$C$129,3,0)</f>
        <v>u</v>
      </c>
      <c r="E106" s="56">
        <v>1</v>
      </c>
      <c r="F106" s="7">
        <f>VLOOKUP(B106,MATERIALES!$A$2:$D$110,4,0)</f>
        <v>0</v>
      </c>
      <c r="G106" s="7">
        <f t="shared" si="2"/>
        <v>0</v>
      </c>
      <c r="H106" s="7"/>
    </row>
    <row r="107" spans="1:8" x14ac:dyDescent="0.3">
      <c r="A107" s="36" t="s">
        <v>235</v>
      </c>
      <c r="B107" s="56">
        <v>2851631</v>
      </c>
      <c r="C107" s="35" t="s">
        <v>593</v>
      </c>
      <c r="D107" s="56" t="str">
        <f>VLOOKUP(B107,MATERIALES!$A$2:$C$129,3,0)</f>
        <v>u</v>
      </c>
      <c r="E107" s="56">
        <v>1</v>
      </c>
      <c r="F107" s="7">
        <f>VLOOKUP(B107,MATERIALES!$A$2:$D$110,4,0)</f>
        <v>0</v>
      </c>
      <c r="G107" s="7">
        <f t="shared" si="2"/>
        <v>0</v>
      </c>
      <c r="H107" s="7"/>
    </row>
    <row r="108" spans="1:8" x14ac:dyDescent="0.3">
      <c r="A108" s="36" t="s">
        <v>235</v>
      </c>
      <c r="B108" s="56">
        <v>2010311</v>
      </c>
      <c r="C108" s="35" t="s">
        <v>581</v>
      </c>
      <c r="D108" s="56" t="str">
        <f>VLOOKUP(B108,MATERIALES!$A$2:$C$129,3,0)</f>
        <v>u</v>
      </c>
      <c r="E108" s="56">
        <v>1</v>
      </c>
      <c r="F108" s="7">
        <f>VLOOKUP(B108,MATERIALES!$A$2:$D$110,4,0)</f>
        <v>0</v>
      </c>
      <c r="G108" s="7">
        <f t="shared" si="2"/>
        <v>0</v>
      </c>
      <c r="H108" s="7"/>
    </row>
    <row r="109" spans="1:8" x14ac:dyDescent="0.3">
      <c r="A109" s="36" t="s">
        <v>235</v>
      </c>
      <c r="B109" s="56">
        <v>2814171</v>
      </c>
      <c r="C109" s="35" t="s">
        <v>592</v>
      </c>
      <c r="D109" s="56" t="str">
        <f>VLOOKUP(B109,MATERIALES!$A$2:$C$129,3,0)</f>
        <v>u</v>
      </c>
      <c r="E109" s="56">
        <v>1</v>
      </c>
      <c r="F109" s="7">
        <f>VLOOKUP(B109,MATERIALES!$A$2:$D$110,4,0)</f>
        <v>0</v>
      </c>
      <c r="G109" s="7">
        <f t="shared" si="2"/>
        <v>0</v>
      </c>
      <c r="H109" s="7"/>
    </row>
    <row r="110" spans="1:8" x14ac:dyDescent="0.3">
      <c r="A110" s="36" t="s">
        <v>235</v>
      </c>
      <c r="B110" s="56">
        <v>1012137</v>
      </c>
      <c r="C110" s="35" t="s">
        <v>576</v>
      </c>
      <c r="D110" s="56" t="str">
        <f>VLOOKUP(B110,MATERIALES!$A$2:$C$129,3,0)</f>
        <v>m</v>
      </c>
      <c r="E110" s="56">
        <v>3</v>
      </c>
      <c r="F110" s="7">
        <f>VLOOKUP(B110,MATERIALES!$A$2:$D$110,4,0)</f>
        <v>0</v>
      </c>
      <c r="G110" s="7">
        <f t="shared" si="2"/>
        <v>0</v>
      </c>
      <c r="H110" s="7"/>
    </row>
    <row r="111" spans="1:8" x14ac:dyDescent="0.3">
      <c r="A111" s="36" t="s">
        <v>235</v>
      </c>
      <c r="B111" s="56">
        <v>1012301</v>
      </c>
      <c r="C111" s="35" t="s">
        <v>578</v>
      </c>
      <c r="D111" s="56" t="str">
        <f>VLOOKUP(B111,MATERIALES!$A$2:$C$129,3,0)</f>
        <v>m</v>
      </c>
      <c r="E111" s="56">
        <v>2</v>
      </c>
      <c r="F111" s="7">
        <f>VLOOKUP(B111,MATERIALES!$A$2:$D$110,4,0)</f>
        <v>0</v>
      </c>
      <c r="G111" s="7">
        <f t="shared" si="2"/>
        <v>0</v>
      </c>
      <c r="H111" s="7"/>
    </row>
    <row r="112" spans="1:8" x14ac:dyDescent="0.3">
      <c r="A112" s="36" t="s">
        <v>832</v>
      </c>
      <c r="B112" s="56">
        <v>2802020</v>
      </c>
      <c r="C112" s="35" t="s">
        <v>587</v>
      </c>
      <c r="D112" s="56" t="str">
        <f>VLOOKUP(B112,MATERIALES!$A$2:$C$129,3,0)</f>
        <v>u</v>
      </c>
      <c r="E112" s="56">
        <v>2</v>
      </c>
      <c r="F112" s="7">
        <f>VLOOKUP(B112,MATERIALES!$A$2:$D$110,4,0)</f>
        <v>0</v>
      </c>
      <c r="G112" s="7">
        <f t="shared" si="2"/>
        <v>0</v>
      </c>
      <c r="H112" s="7">
        <f>SUM(G112:G122)</f>
        <v>0</v>
      </c>
    </row>
    <row r="113" spans="1:8" x14ac:dyDescent="0.3">
      <c r="A113" s="36" t="s">
        <v>235</v>
      </c>
      <c r="B113" s="56">
        <v>2834020</v>
      </c>
      <c r="C113" s="35" t="s">
        <v>588</v>
      </c>
      <c r="D113" s="56" t="str">
        <f>VLOOKUP(B113,MATERIALES!$A$2:$C$129,3,0)</f>
        <v>u</v>
      </c>
      <c r="E113" s="56">
        <v>2</v>
      </c>
      <c r="F113" s="7">
        <f>VLOOKUP(B113,MATERIALES!$A$2:$D$110,4,0)</f>
        <v>0</v>
      </c>
      <c r="G113" s="7">
        <f t="shared" si="2"/>
        <v>0</v>
      </c>
      <c r="H113" s="7"/>
    </row>
    <row r="114" spans="1:8" x14ac:dyDescent="0.3">
      <c r="A114" s="36" t="s">
        <v>235</v>
      </c>
      <c r="B114" s="56">
        <v>2820642</v>
      </c>
      <c r="C114" s="35" t="s">
        <v>589</v>
      </c>
      <c r="D114" s="56" t="str">
        <f>VLOOKUP(B114,MATERIALES!$A$2:$C$129,3,0)</f>
        <v>u</v>
      </c>
      <c r="E114" s="56">
        <v>1</v>
      </c>
      <c r="F114" s="7">
        <f>VLOOKUP(B114,MATERIALES!$A$2:$D$110,4,0)</f>
        <v>0</v>
      </c>
      <c r="G114" s="7">
        <f t="shared" si="2"/>
        <v>0</v>
      </c>
      <c r="H114" s="7"/>
    </row>
    <row r="115" spans="1:8" x14ac:dyDescent="0.3">
      <c r="A115" s="36" t="s">
        <v>235</v>
      </c>
      <c r="B115" s="56">
        <v>2820134</v>
      </c>
      <c r="C115" s="35" t="s">
        <v>590</v>
      </c>
      <c r="D115" s="56" t="str">
        <f>VLOOKUP(B115,MATERIALES!$A$2:$C$129,3,0)</f>
        <v>u</v>
      </c>
      <c r="E115" s="56">
        <v>1</v>
      </c>
      <c r="F115" s="7">
        <f>VLOOKUP(B115,MATERIALES!$A$2:$D$110,4,0)</f>
        <v>0</v>
      </c>
      <c r="G115" s="7">
        <f t="shared" si="2"/>
        <v>0</v>
      </c>
      <c r="H115" s="7"/>
    </row>
    <row r="116" spans="1:8" x14ac:dyDescent="0.3">
      <c r="A116" s="36" t="s">
        <v>235</v>
      </c>
      <c r="B116" s="56">
        <v>2901614</v>
      </c>
      <c r="C116" s="35" t="s">
        <v>542</v>
      </c>
      <c r="D116" s="56" t="str">
        <f>VLOOKUP(B116,MATERIALES!$A$2:$C$129,3,0)</f>
        <v>u</v>
      </c>
      <c r="E116" s="56">
        <v>2</v>
      </c>
      <c r="F116" s="7">
        <f>VLOOKUP(B116,MATERIALES!$A$2:$D$110,4,0)</f>
        <v>0</v>
      </c>
      <c r="G116" s="7">
        <f t="shared" si="2"/>
        <v>0</v>
      </c>
      <c r="H116" s="7"/>
    </row>
    <row r="117" spans="1:8" x14ac:dyDescent="0.3">
      <c r="A117" s="36"/>
      <c r="B117" s="56">
        <v>2901614</v>
      </c>
      <c r="C117" s="35" t="s">
        <v>542</v>
      </c>
      <c r="D117" s="56" t="str">
        <f>VLOOKUP(B117,MATERIALES!$A$2:$C$129,3,0)</f>
        <v>u</v>
      </c>
      <c r="E117" s="56">
        <v>2</v>
      </c>
      <c r="F117" s="7">
        <f>VLOOKUP(B117,MATERIALES!$A$2:$D$110,4,0)</f>
        <v>0</v>
      </c>
      <c r="G117" s="7">
        <f t="shared" si="2"/>
        <v>0</v>
      </c>
      <c r="H117" s="7"/>
    </row>
    <row r="118" spans="1:8" x14ac:dyDescent="0.3">
      <c r="A118" s="36" t="s">
        <v>235</v>
      </c>
      <c r="B118" s="56">
        <v>2980684</v>
      </c>
      <c r="C118" s="35" t="s">
        <v>591</v>
      </c>
      <c r="D118" s="56" t="str">
        <f>VLOOKUP(B118,MATERIALES!$A$2:$C$129,3,0)</f>
        <v>u</v>
      </c>
      <c r="E118" s="56">
        <v>2</v>
      </c>
      <c r="F118" s="7">
        <f>VLOOKUP(B118,MATERIALES!$A$2:$D$110,4,0)</f>
        <v>0</v>
      </c>
      <c r="G118" s="7">
        <f t="shared" si="2"/>
        <v>0</v>
      </c>
      <c r="H118" s="7"/>
    </row>
    <row r="119" spans="1:8" x14ac:dyDescent="0.3">
      <c r="A119" s="36" t="s">
        <v>235</v>
      </c>
      <c r="B119" s="56">
        <v>2010152</v>
      </c>
      <c r="C119" s="35" t="s">
        <v>584</v>
      </c>
      <c r="D119" s="56" t="str">
        <f>VLOOKUP(B119,MATERIALES!$A$2:$C$129,3,0)</f>
        <v>u</v>
      </c>
      <c r="E119" s="56">
        <v>1</v>
      </c>
      <c r="F119" s="7">
        <f>VLOOKUP(B119,MATERIALES!$A$2:$D$110,4,0)</f>
        <v>0</v>
      </c>
      <c r="G119" s="7">
        <f t="shared" si="2"/>
        <v>0</v>
      </c>
      <c r="H119" s="7"/>
    </row>
    <row r="120" spans="1:8" x14ac:dyDescent="0.3">
      <c r="A120" s="36" t="s">
        <v>235</v>
      </c>
      <c r="B120" s="56">
        <v>2110114</v>
      </c>
      <c r="C120" s="35" t="s">
        <v>585</v>
      </c>
      <c r="D120" s="56" t="str">
        <f>VLOOKUP(B120,MATERIALES!$A$2:$C$129,3,0)</f>
        <v>u</v>
      </c>
      <c r="E120" s="56">
        <v>1</v>
      </c>
      <c r="F120" s="7">
        <f>VLOOKUP(B120,MATERIALES!$A$2:$D$110,4,0)</f>
        <v>0</v>
      </c>
      <c r="G120" s="7">
        <f t="shared" si="2"/>
        <v>0</v>
      </c>
      <c r="H120" s="7"/>
    </row>
    <row r="121" spans="1:8" x14ac:dyDescent="0.3">
      <c r="A121" s="36"/>
      <c r="B121" s="56">
        <v>1012301</v>
      </c>
      <c r="C121" s="35" t="s">
        <v>578</v>
      </c>
      <c r="D121" s="56" t="str">
        <f>VLOOKUP(B121,MATERIALES!$A$2:$C$129,3,0)</f>
        <v>m</v>
      </c>
      <c r="E121" s="56">
        <v>1.5</v>
      </c>
      <c r="F121" s="7">
        <f>VLOOKUP(B121,MATERIALES!$A$2:$D$110,4,0)</f>
        <v>0</v>
      </c>
      <c r="G121" s="7">
        <f t="shared" si="2"/>
        <v>0</v>
      </c>
      <c r="H121" s="7"/>
    </row>
    <row r="122" spans="1:8" x14ac:dyDescent="0.3">
      <c r="A122" s="36" t="s">
        <v>235</v>
      </c>
      <c r="B122" s="56">
        <v>2810102</v>
      </c>
      <c r="C122" s="35" t="s">
        <v>165</v>
      </c>
      <c r="D122" s="56" t="str">
        <f>VLOOKUP(B122,MATERIALES!$A$2:$C$129,3,0)</f>
        <v>u</v>
      </c>
      <c r="E122" s="56">
        <v>1</v>
      </c>
      <c r="F122" s="7">
        <f>VLOOKUP(B122,MATERIALES!$A$2:$D$110,4,0)</f>
        <v>0</v>
      </c>
      <c r="G122" s="7">
        <f t="shared" si="2"/>
        <v>0</v>
      </c>
      <c r="H122" s="7"/>
    </row>
    <row r="123" spans="1:8" x14ac:dyDescent="0.3">
      <c r="A123" s="36" t="s">
        <v>148</v>
      </c>
      <c r="B123" s="56">
        <v>2422012</v>
      </c>
      <c r="C123" s="35" t="s">
        <v>596</v>
      </c>
      <c r="D123" s="56" t="str">
        <f>VLOOKUP(B123,MATERIALES!$A$2:$C$129,3,0)</f>
        <v>u</v>
      </c>
      <c r="E123" s="56">
        <v>1</v>
      </c>
      <c r="F123" s="7">
        <f>VLOOKUP(B123,MATERIALES!$A$2:$D$110,4,0)</f>
        <v>0</v>
      </c>
      <c r="G123" s="7">
        <f t="shared" ref="G123:G185" si="3">E123*F123</f>
        <v>0</v>
      </c>
      <c r="H123" s="7">
        <f>SUM(G123:G128)</f>
        <v>0</v>
      </c>
    </row>
    <row r="124" spans="1:8" x14ac:dyDescent="0.3">
      <c r="A124" s="36"/>
      <c r="B124" s="56">
        <v>6601403</v>
      </c>
      <c r="C124" s="35" t="s">
        <v>167</v>
      </c>
      <c r="D124" s="56" t="str">
        <f>VLOOKUP(B124,MATERIALES!$A$2:$C$129,3,0)</f>
        <v>m3</v>
      </c>
      <c r="E124" s="56">
        <v>2.8000000000000001E-2</v>
      </c>
      <c r="F124" s="7">
        <f>VLOOKUP(B124,MATERIALES!$A$2:$D$110,4,0)</f>
        <v>0</v>
      </c>
      <c r="G124" s="7">
        <f t="shared" si="3"/>
        <v>0</v>
      </c>
      <c r="H124" s="7"/>
    </row>
    <row r="125" spans="1:8" x14ac:dyDescent="0.3">
      <c r="A125" s="36"/>
      <c r="B125" s="56">
        <v>7027303</v>
      </c>
      <c r="C125" s="35" t="s">
        <v>168</v>
      </c>
      <c r="D125" s="56" t="str">
        <f>VLOOKUP(B125,MATERIALES!$A$2:$C$129,3,0)</f>
        <v>m3</v>
      </c>
      <c r="E125" s="56">
        <v>0.12</v>
      </c>
      <c r="F125" s="7">
        <f>VLOOKUP(B125,MATERIALES!$A$2:$D$110,4,0)</f>
        <v>0</v>
      </c>
      <c r="G125" s="7">
        <f t="shared" si="3"/>
        <v>0</v>
      </c>
      <c r="H125" s="7"/>
    </row>
    <row r="126" spans="1:8" x14ac:dyDescent="0.3">
      <c r="A126" s="36"/>
      <c r="B126" s="56">
        <v>7543001</v>
      </c>
      <c r="C126" s="35" t="s">
        <v>597</v>
      </c>
      <c r="D126" s="56" t="str">
        <f>VLOOKUP(B126,MATERIALES!$A$2:$C$129,3,0)</f>
        <v>m3</v>
      </c>
      <c r="E126" s="56">
        <v>0.14000000000000001</v>
      </c>
      <c r="F126" s="7">
        <f>VLOOKUP(B126,MATERIALES!$A$2:$D$110,4,0)</f>
        <v>0</v>
      </c>
      <c r="G126" s="7">
        <f t="shared" si="3"/>
        <v>0</v>
      </c>
      <c r="H126" s="7"/>
    </row>
    <row r="127" spans="1:8" x14ac:dyDescent="0.3">
      <c r="A127" s="36"/>
      <c r="B127" s="56">
        <v>7011505</v>
      </c>
      <c r="C127" s="35" t="s">
        <v>169</v>
      </c>
      <c r="D127" s="56" t="str">
        <f>VLOOKUP(B127,MATERIALES!$A$2:$C$129,3,0)</f>
        <v>u</v>
      </c>
      <c r="E127" s="56">
        <v>1.5</v>
      </c>
      <c r="F127" s="7">
        <f>VLOOKUP(B127,MATERIALES!$A$2:$D$110,4,0)</f>
        <v>0</v>
      </c>
      <c r="G127" s="7">
        <f t="shared" si="3"/>
        <v>0</v>
      </c>
      <c r="H127" s="7"/>
    </row>
    <row r="128" spans="1:8" x14ac:dyDescent="0.3">
      <c r="A128" s="36"/>
      <c r="B128" s="56">
        <v>7020104</v>
      </c>
      <c r="C128" s="35" t="s">
        <v>170</v>
      </c>
      <c r="D128" s="56" t="str">
        <f>VLOOKUP(B128,MATERIALES!$A$2:$C$129,3,0)</f>
        <v>m3</v>
      </c>
      <c r="E128" s="56">
        <v>8.7999999999999995E-2</v>
      </c>
      <c r="F128" s="7">
        <f>VLOOKUP(B128,MATERIALES!$A$2:$D$110,4,0)</f>
        <v>0</v>
      </c>
      <c r="G128" s="7">
        <f t="shared" si="3"/>
        <v>0</v>
      </c>
      <c r="H128" s="7"/>
    </row>
    <row r="129" spans="1:8" x14ac:dyDescent="0.3">
      <c r="A129" s="36" t="s">
        <v>149</v>
      </c>
      <c r="B129" s="56">
        <v>2420512</v>
      </c>
      <c r="C129" s="35" t="s">
        <v>598</v>
      </c>
      <c r="D129" s="56" t="str">
        <f>VLOOKUP(B129,MATERIALES!$A$2:$C$129,3,0)</f>
        <v>u</v>
      </c>
      <c r="E129" s="56">
        <v>1</v>
      </c>
      <c r="F129" s="7">
        <f>VLOOKUP(B129,MATERIALES!$A$2:$D$110,4,0)</f>
        <v>0</v>
      </c>
      <c r="G129" s="7">
        <f t="shared" si="3"/>
        <v>0</v>
      </c>
      <c r="H129" s="7">
        <f>SUM(G129)</f>
        <v>0</v>
      </c>
    </row>
    <row r="130" spans="1:8" x14ac:dyDescent="0.3">
      <c r="A130" s="36" t="s">
        <v>804</v>
      </c>
      <c r="B130" s="56">
        <v>2351618</v>
      </c>
      <c r="C130" s="35" t="s">
        <v>233</v>
      </c>
      <c r="D130" s="56" t="str">
        <f>VLOOKUP(B130,MATERIALES!$A$2:$C$129,3,0)</f>
        <v>u</v>
      </c>
      <c r="E130" s="56">
        <v>1</v>
      </c>
      <c r="F130" s="7">
        <f>VLOOKUP(B130,MATERIALES!$A$2:$D$110,4,0)</f>
        <v>0</v>
      </c>
      <c r="G130" s="7">
        <f t="shared" si="3"/>
        <v>0</v>
      </c>
      <c r="H130" s="7">
        <f>SUM(G130:G133)</f>
        <v>0</v>
      </c>
    </row>
    <row r="131" spans="1:8" x14ac:dyDescent="0.3">
      <c r="A131" s="36" t="s">
        <v>235</v>
      </c>
      <c r="B131" s="56">
        <v>11890109</v>
      </c>
      <c r="C131" s="35" t="s">
        <v>599</v>
      </c>
      <c r="D131" s="56" t="str">
        <f>VLOOKUP(B131,MATERIALES!$A$2:$C$129,3,0)</f>
        <v>u</v>
      </c>
      <c r="E131" s="56">
        <v>1</v>
      </c>
      <c r="F131" s="7">
        <f>VLOOKUP(B131,MATERIALES!$A$2:$D$110,4,0)</f>
        <v>0</v>
      </c>
      <c r="G131" s="7">
        <f t="shared" si="3"/>
        <v>0</v>
      </c>
      <c r="H131" s="7"/>
    </row>
    <row r="132" spans="1:8" x14ac:dyDescent="0.3">
      <c r="A132" s="36" t="s">
        <v>235</v>
      </c>
      <c r="B132" s="56">
        <v>2052244</v>
      </c>
      <c r="C132" s="35" t="s">
        <v>579</v>
      </c>
      <c r="D132" s="56" t="str">
        <f>VLOOKUP(B132,MATERIALES!$A$2:$C$129,3,0)</f>
        <v>u</v>
      </c>
      <c r="E132" s="56">
        <v>3</v>
      </c>
      <c r="F132" s="7">
        <f>VLOOKUP(B132,MATERIALES!$A$2:$D$110,4,0)</f>
        <v>0</v>
      </c>
      <c r="G132" s="7">
        <f t="shared" si="3"/>
        <v>0</v>
      </c>
      <c r="H132" s="7"/>
    </row>
    <row r="133" spans="1:8" x14ac:dyDescent="0.3">
      <c r="A133" s="36" t="s">
        <v>235</v>
      </c>
      <c r="B133" s="56">
        <v>1011139</v>
      </c>
      <c r="C133" s="35" t="s">
        <v>600</v>
      </c>
      <c r="D133" s="56" t="str">
        <f>VLOOKUP(B133,MATERIALES!$A$2:$C$129,3,0)</f>
        <v>m</v>
      </c>
      <c r="E133" s="56">
        <v>12</v>
      </c>
      <c r="F133" s="7">
        <f>VLOOKUP(B133,MATERIALES!$A$2:$D$110,4,0)</f>
        <v>0</v>
      </c>
      <c r="G133" s="7">
        <f t="shared" si="3"/>
        <v>0</v>
      </c>
      <c r="H133" s="7"/>
    </row>
    <row r="134" spans="1:8" x14ac:dyDescent="0.3">
      <c r="A134" s="36" t="s">
        <v>544</v>
      </c>
      <c r="B134" s="56">
        <v>2351618</v>
      </c>
      <c r="C134" s="35" t="s">
        <v>233</v>
      </c>
      <c r="D134" s="56" t="str">
        <f>VLOOKUP(B134,MATERIALES!$A$2:$C$129,3,0)</f>
        <v>u</v>
      </c>
      <c r="E134" s="56">
        <v>2</v>
      </c>
      <c r="F134" s="7">
        <f>VLOOKUP(B134,MATERIALES!$A$2:$D$110,4,0)</f>
        <v>0</v>
      </c>
      <c r="G134" s="7">
        <f t="shared" si="3"/>
        <v>0</v>
      </c>
      <c r="H134" s="7">
        <f>SUM(G134:G137)</f>
        <v>0</v>
      </c>
    </row>
    <row r="135" spans="1:8" x14ac:dyDescent="0.3">
      <c r="A135" s="36" t="s">
        <v>235</v>
      </c>
      <c r="B135" s="56">
        <v>11890109</v>
      </c>
      <c r="C135" s="35" t="s">
        <v>599</v>
      </c>
      <c r="D135" s="56" t="str">
        <f>VLOOKUP(B135,MATERIALES!$A$2:$C$129,3,0)</f>
        <v>u</v>
      </c>
      <c r="E135" s="56">
        <v>2</v>
      </c>
      <c r="F135" s="7">
        <f>VLOOKUP(B135,MATERIALES!$A$2:$D$110,4,0)</f>
        <v>0</v>
      </c>
      <c r="G135" s="7">
        <f t="shared" si="3"/>
        <v>0</v>
      </c>
      <c r="H135" s="7"/>
    </row>
    <row r="136" spans="1:8" x14ac:dyDescent="0.3">
      <c r="A136" s="36" t="s">
        <v>235</v>
      </c>
      <c r="B136" s="56">
        <v>2052244</v>
      </c>
      <c r="C136" s="35" t="s">
        <v>579</v>
      </c>
      <c r="D136" s="56" t="str">
        <f>VLOOKUP(B136,MATERIALES!$A$2:$C$129,3,0)</f>
        <v>u</v>
      </c>
      <c r="E136" s="56">
        <v>3</v>
      </c>
      <c r="F136" s="7">
        <f>VLOOKUP(B136,MATERIALES!$A$2:$D$110,4,0)</f>
        <v>0</v>
      </c>
      <c r="G136" s="7">
        <f t="shared" si="3"/>
        <v>0</v>
      </c>
      <c r="H136" s="7"/>
    </row>
    <row r="137" spans="1:8" x14ac:dyDescent="0.3">
      <c r="A137" s="36" t="s">
        <v>235</v>
      </c>
      <c r="B137" s="56">
        <v>1011139</v>
      </c>
      <c r="C137" s="35" t="s">
        <v>600</v>
      </c>
      <c r="D137" s="56" t="str">
        <f>VLOOKUP(B137,MATERIALES!$A$2:$C$129,3,0)</f>
        <v>m</v>
      </c>
      <c r="E137" s="56">
        <v>16</v>
      </c>
      <c r="F137" s="7">
        <f>VLOOKUP(B137,MATERIALES!$A$2:$D$110,4,0)</f>
        <v>0</v>
      </c>
      <c r="G137" s="7">
        <f t="shared" si="3"/>
        <v>0</v>
      </c>
      <c r="H137" s="7"/>
    </row>
    <row r="138" spans="1:8" x14ac:dyDescent="0.3">
      <c r="A138" s="36" t="s">
        <v>150</v>
      </c>
      <c r="B138" s="56">
        <v>2351618</v>
      </c>
      <c r="C138" s="35" t="s">
        <v>233</v>
      </c>
      <c r="D138" s="56" t="str">
        <f>VLOOKUP(B138,MATERIALES!$A$2:$C$129,3,0)</f>
        <v>u</v>
      </c>
      <c r="E138" s="56">
        <v>1</v>
      </c>
      <c r="F138" s="7">
        <f>VLOOKUP(B138,MATERIALES!$A$2:$D$110,4,0)</f>
        <v>0</v>
      </c>
      <c r="G138" s="7">
        <f t="shared" si="3"/>
        <v>0</v>
      </c>
      <c r="H138" s="7">
        <f>SUM(G138:G142)</f>
        <v>0</v>
      </c>
    </row>
    <row r="139" spans="1:8" x14ac:dyDescent="0.3">
      <c r="A139" s="36" t="s">
        <v>235</v>
      </c>
      <c r="B139" s="56">
        <v>11890109</v>
      </c>
      <c r="C139" s="35" t="s">
        <v>599</v>
      </c>
      <c r="D139" s="56" t="str">
        <f>VLOOKUP(B139,MATERIALES!$A$2:$C$129,3,0)</f>
        <v>u</v>
      </c>
      <c r="E139" s="56">
        <v>1</v>
      </c>
      <c r="F139" s="7">
        <f>VLOOKUP(B139,MATERIALES!$A$2:$D$110,4,0)</f>
        <v>0</v>
      </c>
      <c r="G139" s="7">
        <f t="shared" si="3"/>
        <v>0</v>
      </c>
      <c r="H139" s="7"/>
    </row>
    <row r="140" spans="1:8" x14ac:dyDescent="0.3">
      <c r="A140" s="36" t="s">
        <v>235</v>
      </c>
      <c r="B140" s="56">
        <v>2056207</v>
      </c>
      <c r="C140" s="35" t="s">
        <v>562</v>
      </c>
      <c r="D140" s="56" t="str">
        <f>VLOOKUP(B140,MATERIALES!$A$2:$C$129,3,0)</f>
        <v>u</v>
      </c>
      <c r="E140" s="56">
        <v>2</v>
      </c>
      <c r="F140" s="7">
        <f>VLOOKUP(B140,MATERIALES!$A$2:$D$110,4,0)</f>
        <v>0</v>
      </c>
      <c r="G140" s="7">
        <f t="shared" si="3"/>
        <v>0</v>
      </c>
      <c r="H140" s="7"/>
    </row>
    <row r="141" spans="1:8" x14ac:dyDescent="0.3">
      <c r="A141" s="36" t="s">
        <v>235</v>
      </c>
      <c r="B141" s="56">
        <v>1011139</v>
      </c>
      <c r="C141" s="35" t="s">
        <v>600</v>
      </c>
      <c r="D141" s="56" t="str">
        <f>VLOOKUP(B141,MATERIALES!$A$2:$C$129,3,0)</f>
        <v>m</v>
      </c>
      <c r="E141" s="56">
        <v>12</v>
      </c>
      <c r="F141" s="7">
        <f>VLOOKUP(B141,MATERIALES!$A$2:$D$110,4,0)</f>
        <v>0</v>
      </c>
      <c r="G141" s="7">
        <f t="shared" si="3"/>
        <v>0</v>
      </c>
      <c r="H141" s="7"/>
    </row>
    <row r="142" spans="1:8" x14ac:dyDescent="0.3">
      <c r="A142" s="36" t="s">
        <v>235</v>
      </c>
      <c r="B142" s="56">
        <v>2052244</v>
      </c>
      <c r="C142" s="35" t="s">
        <v>579</v>
      </c>
      <c r="D142" s="56" t="str">
        <f>VLOOKUP(B142,MATERIALES!$A$2:$C$129,3,0)</f>
        <v>u</v>
      </c>
      <c r="E142" s="56">
        <v>1</v>
      </c>
      <c r="F142" s="7">
        <f>VLOOKUP(B142,MATERIALES!$A$2:$D$110,4,0)</f>
        <v>0</v>
      </c>
      <c r="G142" s="7">
        <f t="shared" si="3"/>
        <v>0</v>
      </c>
      <c r="H142" s="7"/>
    </row>
    <row r="143" spans="1:8" x14ac:dyDescent="0.3">
      <c r="A143" s="36" t="s">
        <v>151</v>
      </c>
      <c r="B143" s="56">
        <v>2351618</v>
      </c>
      <c r="C143" s="35" t="s">
        <v>233</v>
      </c>
      <c r="D143" s="56" t="str">
        <f>VLOOKUP(B143,MATERIALES!$A$2:$C$129,3,0)</f>
        <v>u</v>
      </c>
      <c r="E143" s="56">
        <v>2</v>
      </c>
      <c r="F143" s="7">
        <f>VLOOKUP(B143,MATERIALES!$A$2:$D$110,4,0)</f>
        <v>0</v>
      </c>
      <c r="G143" s="7">
        <f t="shared" si="3"/>
        <v>0</v>
      </c>
      <c r="H143" s="7">
        <f>SUM(G143:G147)</f>
        <v>0</v>
      </c>
    </row>
    <row r="144" spans="1:8" x14ac:dyDescent="0.3">
      <c r="A144" s="36" t="s">
        <v>235</v>
      </c>
      <c r="B144" s="56">
        <v>11890109</v>
      </c>
      <c r="C144" s="35" t="s">
        <v>599</v>
      </c>
      <c r="D144" s="56" t="str">
        <f>VLOOKUP(B144,MATERIALES!$A$2:$C$129,3,0)</f>
        <v>u</v>
      </c>
      <c r="E144" s="56">
        <v>2</v>
      </c>
      <c r="F144" s="7">
        <f>VLOOKUP(B144,MATERIALES!$A$2:$D$110,4,0)</f>
        <v>0</v>
      </c>
      <c r="G144" s="7">
        <f t="shared" si="3"/>
        <v>0</v>
      </c>
      <c r="H144" s="7"/>
    </row>
    <row r="145" spans="1:8" x14ac:dyDescent="0.3">
      <c r="A145" s="36" t="s">
        <v>235</v>
      </c>
      <c r="B145" s="56">
        <v>2056207</v>
      </c>
      <c r="C145" s="35" t="s">
        <v>562</v>
      </c>
      <c r="D145" s="56" t="str">
        <f>VLOOKUP(B145,MATERIALES!$A$2:$C$129,3,0)</f>
        <v>u</v>
      </c>
      <c r="E145" s="56">
        <v>2</v>
      </c>
      <c r="F145" s="7">
        <f>VLOOKUP(B145,MATERIALES!$A$2:$D$110,4,0)</f>
        <v>0</v>
      </c>
      <c r="G145" s="7">
        <f t="shared" si="3"/>
        <v>0</v>
      </c>
      <c r="H145" s="7"/>
    </row>
    <row r="146" spans="1:8" x14ac:dyDescent="0.3">
      <c r="A146" s="36" t="s">
        <v>235</v>
      </c>
      <c r="B146" s="56">
        <v>1011139</v>
      </c>
      <c r="C146" s="35" t="s">
        <v>600</v>
      </c>
      <c r="D146" s="56" t="str">
        <f>VLOOKUP(B146,MATERIALES!$A$2:$C$129,3,0)</f>
        <v>m</v>
      </c>
      <c r="E146" s="56">
        <v>16</v>
      </c>
      <c r="F146" s="7">
        <f>VLOOKUP(B146,MATERIALES!$A$2:$D$110,4,0)</f>
        <v>0</v>
      </c>
      <c r="G146" s="7">
        <f t="shared" si="3"/>
        <v>0</v>
      </c>
      <c r="H146" s="7"/>
    </row>
    <row r="147" spans="1:8" x14ac:dyDescent="0.3">
      <c r="A147" s="36" t="s">
        <v>235</v>
      </c>
      <c r="B147" s="56">
        <v>2052244</v>
      </c>
      <c r="C147" s="35" t="s">
        <v>579</v>
      </c>
      <c r="D147" s="56" t="str">
        <f>VLOOKUP(B147,MATERIALES!$A$2:$C$129,3,0)</f>
        <v>u</v>
      </c>
      <c r="E147" s="56">
        <v>1</v>
      </c>
      <c r="F147" s="7">
        <f>VLOOKUP(B147,MATERIALES!$A$2:$D$110,4,0)</f>
        <v>0</v>
      </c>
      <c r="G147" s="7">
        <f t="shared" si="3"/>
        <v>0</v>
      </c>
      <c r="H147" s="7"/>
    </row>
    <row r="148" spans="1:8" x14ac:dyDescent="0.3">
      <c r="A148" s="36" t="s">
        <v>545</v>
      </c>
      <c r="B148" s="56">
        <v>2621182</v>
      </c>
      <c r="C148" s="35" t="s">
        <v>601</v>
      </c>
      <c r="D148" s="56" t="str">
        <f>VLOOKUP(B148,MATERIALES!$A$2:$C$129,3,0)</f>
        <v>u</v>
      </c>
      <c r="E148" s="56">
        <v>2</v>
      </c>
      <c r="F148" s="7">
        <f>VLOOKUP(B148,MATERIALES!$A$2:$D$110,4,0)</f>
        <v>0</v>
      </c>
      <c r="G148" s="7">
        <f t="shared" si="3"/>
        <v>0</v>
      </c>
      <c r="H148" s="7">
        <f>SUM(G148)</f>
        <v>0</v>
      </c>
    </row>
    <row r="149" spans="1:8" x14ac:dyDescent="0.3">
      <c r="A149" s="36" t="s">
        <v>546</v>
      </c>
      <c r="B149" s="56">
        <v>2621102</v>
      </c>
      <c r="C149" s="35" t="s">
        <v>602</v>
      </c>
      <c r="D149" s="56" t="str">
        <f>VLOOKUP(B149,MATERIALES!$A$2:$C$129,3,0)</f>
        <v>u</v>
      </c>
      <c r="E149" s="56">
        <v>2</v>
      </c>
      <c r="F149" s="7">
        <f>VLOOKUP(B149,MATERIALES!$A$2:$D$110,4,0)</f>
        <v>0</v>
      </c>
      <c r="G149" s="7">
        <f t="shared" si="3"/>
        <v>0</v>
      </c>
      <c r="H149" s="7">
        <f t="shared" ref="H149:H152" si="4">SUM(G149)</f>
        <v>0</v>
      </c>
    </row>
    <row r="150" spans="1:8" x14ac:dyDescent="0.3">
      <c r="A150" s="36" t="s">
        <v>808</v>
      </c>
      <c r="B150" s="56">
        <v>2621104</v>
      </c>
      <c r="C150" s="35" t="s">
        <v>234</v>
      </c>
      <c r="D150" s="56" t="str">
        <f>VLOOKUP(B150,MATERIALES!$A$2:$C$129,3,0)</f>
        <v>u</v>
      </c>
      <c r="E150" s="56">
        <v>2</v>
      </c>
      <c r="F150" s="7">
        <f>VLOOKUP(B150,MATERIALES!$A$2:$D$110,4,0)</f>
        <v>0</v>
      </c>
      <c r="G150" s="7">
        <f t="shared" si="3"/>
        <v>0</v>
      </c>
      <c r="H150" s="7">
        <f t="shared" si="4"/>
        <v>0</v>
      </c>
    </row>
    <row r="151" spans="1:8" x14ac:dyDescent="0.3">
      <c r="A151" s="36" t="s">
        <v>805</v>
      </c>
      <c r="B151" s="56">
        <v>2621105</v>
      </c>
      <c r="C151" s="35" t="s">
        <v>817</v>
      </c>
      <c r="D151" s="56" t="str">
        <f>VLOOKUP(B151,MATERIALES!$A$2:$C$129,3,0)</f>
        <v>u</v>
      </c>
      <c r="E151" s="56">
        <v>2</v>
      </c>
      <c r="F151" s="7">
        <f>VLOOKUP(B151,MATERIALES!$A$2:$D$110,4,0)</f>
        <v>0</v>
      </c>
      <c r="G151" s="7">
        <f t="shared" si="3"/>
        <v>0</v>
      </c>
      <c r="H151" s="7">
        <f t="shared" si="4"/>
        <v>0</v>
      </c>
    </row>
    <row r="152" spans="1:8" x14ac:dyDescent="0.3">
      <c r="A152" s="36" t="s">
        <v>809</v>
      </c>
      <c r="B152" s="56">
        <v>2621106</v>
      </c>
      <c r="C152" s="35" t="s">
        <v>818</v>
      </c>
      <c r="D152" s="56" t="str">
        <f>VLOOKUP(B152,MATERIALES!$A$2:$C$129,3,0)</f>
        <v>u</v>
      </c>
      <c r="E152" s="56">
        <v>2</v>
      </c>
      <c r="F152" s="7">
        <f>VLOOKUP(B152,MATERIALES!$A$2:$D$110,4,0)</f>
        <v>0</v>
      </c>
      <c r="G152" s="7">
        <f t="shared" si="3"/>
        <v>0</v>
      </c>
      <c r="H152" s="7">
        <f t="shared" si="4"/>
        <v>0</v>
      </c>
    </row>
    <row r="153" spans="1:8" x14ac:dyDescent="0.3">
      <c r="A153" s="36" t="s">
        <v>547</v>
      </c>
      <c r="B153" s="56">
        <v>2635125</v>
      </c>
      <c r="C153" s="35" t="s">
        <v>171</v>
      </c>
      <c r="D153" s="56" t="str">
        <f>VLOOKUP(B153,MATERIALES!$A$2:$C$129,3,0)</f>
        <v>u</v>
      </c>
      <c r="E153" s="56">
        <v>2</v>
      </c>
      <c r="F153" s="7">
        <f>VLOOKUP(B153,MATERIALES!$A$2:$D$110,4,0)</f>
        <v>0</v>
      </c>
      <c r="G153" s="7">
        <f t="shared" si="3"/>
        <v>0</v>
      </c>
      <c r="H153" s="7">
        <f>SUM(G153:G156)</f>
        <v>0</v>
      </c>
    </row>
    <row r="154" spans="1:8" x14ac:dyDescent="0.3">
      <c r="A154" s="36"/>
      <c r="B154" s="56">
        <v>2900814</v>
      </c>
      <c r="C154" s="35" t="s">
        <v>603</v>
      </c>
      <c r="D154" s="56" t="str">
        <f>VLOOKUP(B154,MATERIALES!$A$2:$C$129,3,0)</f>
        <v>u</v>
      </c>
      <c r="E154" s="56">
        <v>4</v>
      </c>
      <c r="F154" s="7">
        <f>VLOOKUP(B154,MATERIALES!$A$2:$D$110,4,0)</f>
        <v>0</v>
      </c>
      <c r="G154" s="7">
        <f t="shared" si="3"/>
        <v>0</v>
      </c>
      <c r="H154" s="7"/>
    </row>
    <row r="155" spans="1:8" x14ac:dyDescent="0.3">
      <c r="A155" s="36"/>
      <c r="B155" s="56">
        <v>2862321</v>
      </c>
      <c r="C155" s="35" t="s">
        <v>535</v>
      </c>
      <c r="D155" s="56" t="str">
        <f>VLOOKUP(B155,MATERIALES!$A$2:$C$129,3,0)</f>
        <v>u</v>
      </c>
      <c r="E155" s="56">
        <v>1</v>
      </c>
      <c r="F155" s="7">
        <f>VLOOKUP(B155,MATERIALES!$A$2:$D$110,4,0)</f>
        <v>0</v>
      </c>
      <c r="G155" s="7">
        <f t="shared" si="3"/>
        <v>0</v>
      </c>
      <c r="H155" s="7"/>
    </row>
    <row r="156" spans="1:8" x14ac:dyDescent="0.3">
      <c r="A156" s="36"/>
      <c r="B156" s="56">
        <v>2056207</v>
      </c>
      <c r="C156" s="35" t="s">
        <v>562</v>
      </c>
      <c r="D156" s="56" t="str">
        <f>VLOOKUP(B156,MATERIALES!$A$2:$C$129,3,0)</f>
        <v>u</v>
      </c>
      <c r="E156" s="56">
        <v>3</v>
      </c>
      <c r="F156" s="7">
        <f>VLOOKUP(B156,MATERIALES!$A$2:$D$110,4,0)</f>
        <v>0</v>
      </c>
      <c r="G156" s="7">
        <f t="shared" si="3"/>
        <v>0</v>
      </c>
      <c r="H156" s="7"/>
    </row>
    <row r="157" spans="1:8" x14ac:dyDescent="0.3">
      <c r="A157" s="36" t="s">
        <v>548</v>
      </c>
      <c r="B157" s="56">
        <v>2900814</v>
      </c>
      <c r="C157" s="35" t="s">
        <v>603</v>
      </c>
      <c r="D157" s="56" t="str">
        <f>VLOOKUP(B157,MATERIALES!$A$2:$C$129,3,0)</f>
        <v>u</v>
      </c>
      <c r="E157" s="56">
        <v>4</v>
      </c>
      <c r="F157" s="7">
        <f>VLOOKUP(B157,MATERIALES!$A$2:$D$110,4,0)</f>
        <v>0</v>
      </c>
      <c r="G157" s="7">
        <f t="shared" si="3"/>
        <v>0</v>
      </c>
      <c r="H157" s="7">
        <f>SUM(G157:G160)</f>
        <v>0</v>
      </c>
    </row>
    <row r="158" spans="1:8" x14ac:dyDescent="0.3">
      <c r="A158" s="36" t="s">
        <v>235</v>
      </c>
      <c r="B158" s="56">
        <v>2862321</v>
      </c>
      <c r="C158" s="35" t="s">
        <v>535</v>
      </c>
      <c r="D158" s="56" t="str">
        <f>VLOOKUP(B158,MATERIALES!$A$2:$C$129,3,0)</f>
        <v>u</v>
      </c>
      <c r="E158" s="56">
        <v>1</v>
      </c>
      <c r="F158" s="7">
        <f>VLOOKUP(B158,MATERIALES!$A$2:$D$110,4,0)</f>
        <v>0</v>
      </c>
      <c r="G158" s="7">
        <f t="shared" si="3"/>
        <v>0</v>
      </c>
      <c r="H158" s="7"/>
    </row>
    <row r="159" spans="1:8" x14ac:dyDescent="0.3">
      <c r="A159" s="36" t="s">
        <v>235</v>
      </c>
      <c r="B159" s="56">
        <v>2635125</v>
      </c>
      <c r="C159" s="35" t="s">
        <v>171</v>
      </c>
      <c r="D159" s="56" t="str">
        <f>VLOOKUP(B159,MATERIALES!$A$2:$C$129,3,0)</f>
        <v>u</v>
      </c>
      <c r="E159" s="56">
        <v>2</v>
      </c>
      <c r="F159" s="7">
        <f>VLOOKUP(B159,MATERIALES!$A$2:$D$110,4,0)</f>
        <v>0</v>
      </c>
      <c r="G159" s="7">
        <f t="shared" si="3"/>
        <v>0</v>
      </c>
      <c r="H159" s="7"/>
    </row>
    <row r="160" spans="1:8" x14ac:dyDescent="0.3">
      <c r="A160" s="36" t="s">
        <v>235</v>
      </c>
      <c r="B160" s="56">
        <v>2052244</v>
      </c>
      <c r="C160" s="35" t="s">
        <v>579</v>
      </c>
      <c r="D160" s="56" t="str">
        <f>VLOOKUP(B160,MATERIALES!$A$2:$C$129,3,0)</f>
        <v>u</v>
      </c>
      <c r="E160" s="56">
        <v>3</v>
      </c>
      <c r="F160" s="7">
        <f>VLOOKUP(B160,MATERIALES!$A$2:$D$110,4,0)</f>
        <v>0</v>
      </c>
      <c r="G160" s="7">
        <f t="shared" si="3"/>
        <v>0</v>
      </c>
      <c r="H160" s="7"/>
    </row>
    <row r="161" spans="1:8" x14ac:dyDescent="0.3">
      <c r="A161" s="36" t="s">
        <v>549</v>
      </c>
      <c r="B161" s="56">
        <v>2624806</v>
      </c>
      <c r="C161" s="35" t="s">
        <v>604</v>
      </c>
      <c r="D161" s="56" t="str">
        <f>VLOOKUP(B161,MATERIALES!$A$2:$C$129,3,0)</f>
        <v>u</v>
      </c>
      <c r="E161" s="56">
        <v>1</v>
      </c>
      <c r="F161" s="7">
        <f>VLOOKUP(B161,MATERIALES!$A$2:$D$110,4,0)</f>
        <v>0</v>
      </c>
      <c r="G161" s="7">
        <f t="shared" si="3"/>
        <v>0</v>
      </c>
      <c r="H161" s="7">
        <f>SUM(G161)</f>
        <v>0</v>
      </c>
    </row>
    <row r="162" spans="1:8" x14ac:dyDescent="0.3">
      <c r="A162" s="36" t="s">
        <v>550</v>
      </c>
      <c r="B162" s="56">
        <v>2624810</v>
      </c>
      <c r="C162" s="35" t="s">
        <v>605</v>
      </c>
      <c r="D162" s="56" t="str">
        <f>VLOOKUP(B162,MATERIALES!$A$2:$C$129,3,0)</f>
        <v>u</v>
      </c>
      <c r="E162" s="56">
        <v>1</v>
      </c>
      <c r="F162" s="7">
        <f>VLOOKUP(B162,MATERIALES!$A$2:$D$110,4,0)</f>
        <v>0</v>
      </c>
      <c r="G162" s="7">
        <f t="shared" si="3"/>
        <v>0</v>
      </c>
      <c r="H162" s="7">
        <f t="shared" ref="H162:H165" si="5">SUM(G162)</f>
        <v>0</v>
      </c>
    </row>
    <row r="163" spans="1:8" x14ac:dyDescent="0.3">
      <c r="A163" s="36" t="s">
        <v>806</v>
      </c>
      <c r="B163" s="56">
        <v>2624816</v>
      </c>
      <c r="C163" s="35" t="s">
        <v>819</v>
      </c>
      <c r="D163" s="56" t="str">
        <f>VLOOKUP(B163,MATERIALES!$A$2:$C$129,3,0)</f>
        <v>u</v>
      </c>
      <c r="E163" s="56">
        <v>1</v>
      </c>
      <c r="F163" s="7">
        <f>VLOOKUP(B163,MATERIALES!$A$2:$D$110,4,0)</f>
        <v>0</v>
      </c>
      <c r="G163" s="7">
        <f t="shared" si="3"/>
        <v>0</v>
      </c>
      <c r="H163" s="7">
        <f t="shared" si="5"/>
        <v>0</v>
      </c>
    </row>
    <row r="164" spans="1:8" x14ac:dyDescent="0.3">
      <c r="A164" s="36" t="s">
        <v>810</v>
      </c>
      <c r="B164" s="56">
        <v>2624821</v>
      </c>
      <c r="C164" s="35" t="s">
        <v>820</v>
      </c>
      <c r="D164" s="56" t="str">
        <f>VLOOKUP(B164,MATERIALES!$A$2:$C$129,3,0)</f>
        <v>u</v>
      </c>
      <c r="E164" s="56">
        <v>1</v>
      </c>
      <c r="F164" s="7">
        <f>VLOOKUP(B164,MATERIALES!$A$2:$D$110,4,0)</f>
        <v>0</v>
      </c>
      <c r="G164" s="7">
        <f t="shared" si="3"/>
        <v>0</v>
      </c>
      <c r="H164" s="7">
        <f t="shared" si="5"/>
        <v>0</v>
      </c>
    </row>
    <row r="165" spans="1:8" x14ac:dyDescent="0.3">
      <c r="A165" s="36" t="s">
        <v>152</v>
      </c>
      <c r="B165" s="56">
        <v>2624212</v>
      </c>
      <c r="C165" s="35" t="s">
        <v>166</v>
      </c>
      <c r="D165" s="56" t="str">
        <f>VLOOKUP(B165,MATERIALES!$A$2:$C$129,3,0)</f>
        <v>u</v>
      </c>
      <c r="E165" s="56">
        <v>1</v>
      </c>
      <c r="F165" s="7">
        <f>VLOOKUP(B165,MATERIALES!$A$2:$D$110,4,0)</f>
        <v>0</v>
      </c>
      <c r="G165" s="7">
        <f t="shared" si="3"/>
        <v>0</v>
      </c>
      <c r="H165" s="7">
        <f t="shared" si="5"/>
        <v>0</v>
      </c>
    </row>
    <row r="166" spans="1:8" x14ac:dyDescent="0.3">
      <c r="A166" s="36" t="s">
        <v>833</v>
      </c>
      <c r="B166" s="56">
        <v>2601806</v>
      </c>
      <c r="C166" s="35" t="s">
        <v>607</v>
      </c>
      <c r="D166" s="56" t="str">
        <f>VLOOKUP(B166,MATERIALES!$A$2:$C$129,3,0)</f>
        <v>u</v>
      </c>
      <c r="E166" s="56">
        <v>1</v>
      </c>
      <c r="F166" s="7">
        <f>VLOOKUP(B166,MATERIALES!$A$2:$D$110,4,0)</f>
        <v>0</v>
      </c>
      <c r="G166" s="7">
        <f t="shared" si="3"/>
        <v>0</v>
      </c>
      <c r="H166" s="7">
        <f>SUM(G166:G167)</f>
        <v>0</v>
      </c>
    </row>
    <row r="167" spans="1:8" x14ac:dyDescent="0.3">
      <c r="A167" s="36" t="s">
        <v>235</v>
      </c>
      <c r="B167" s="56">
        <v>1021739</v>
      </c>
      <c r="C167" s="35" t="s">
        <v>608</v>
      </c>
      <c r="D167" s="56" t="str">
        <f>VLOOKUP(B167,MATERIALES!$A$2:$C$129,3,0)</f>
        <v>m</v>
      </c>
      <c r="E167" s="56">
        <v>1</v>
      </c>
      <c r="F167" s="7">
        <f>VLOOKUP(B167,MATERIALES!$A$2:$D$110,4,0)</f>
        <v>0</v>
      </c>
      <c r="G167" s="7">
        <f t="shared" si="3"/>
        <v>0</v>
      </c>
      <c r="H167" s="7"/>
    </row>
    <row r="168" spans="1:8" x14ac:dyDescent="0.3">
      <c r="A168" s="36" t="s">
        <v>834</v>
      </c>
      <c r="B168" s="56">
        <v>2112042</v>
      </c>
      <c r="C168" s="35" t="s">
        <v>606</v>
      </c>
      <c r="D168" s="56" t="str">
        <f>VLOOKUP(B168,MATERIALES!$A$2:$C$129,3,0)</f>
        <v>u</v>
      </c>
      <c r="E168" s="56">
        <v>2</v>
      </c>
      <c r="F168" s="7">
        <f>VLOOKUP(B168,MATERIALES!$A$2:$D$110,4,0)</f>
        <v>0</v>
      </c>
      <c r="G168" s="7">
        <f t="shared" si="3"/>
        <v>0</v>
      </c>
      <c r="H168" s="7">
        <f>SUM(G168:G176)</f>
        <v>0</v>
      </c>
    </row>
    <row r="169" spans="1:8" x14ac:dyDescent="0.3">
      <c r="A169" s="36"/>
      <c r="B169" s="56">
        <v>2052244</v>
      </c>
      <c r="C169" s="35" t="s">
        <v>579</v>
      </c>
      <c r="D169" s="56" t="str">
        <f>VLOOKUP(B169,MATERIALES!$A$2:$C$129,3,0)</f>
        <v>u</v>
      </c>
      <c r="E169" s="56">
        <v>4</v>
      </c>
      <c r="F169" s="7">
        <f>VLOOKUP(B169,MATERIALES!$A$2:$D$110,4,0)</f>
        <v>0</v>
      </c>
      <c r="G169" s="7">
        <f t="shared" si="3"/>
        <v>0</v>
      </c>
      <c r="H169" s="7"/>
    </row>
    <row r="170" spans="1:8" x14ac:dyDescent="0.3">
      <c r="A170" s="36" t="s">
        <v>235</v>
      </c>
      <c r="B170" s="56">
        <v>2516122</v>
      </c>
      <c r="C170" s="35" t="s">
        <v>172</v>
      </c>
      <c r="D170" s="56" t="str">
        <f>VLOOKUP(B170,MATERIALES!$A$2:$C$129,3,0)</f>
        <v>u</v>
      </c>
      <c r="E170" s="56">
        <v>1</v>
      </c>
      <c r="F170" s="7">
        <f>VLOOKUP(B170,MATERIALES!$A$2:$D$110,4,0)</f>
        <v>0</v>
      </c>
      <c r="G170" s="7">
        <f t="shared" si="3"/>
        <v>0</v>
      </c>
      <c r="H170" s="7"/>
    </row>
    <row r="171" spans="1:8" x14ac:dyDescent="0.3">
      <c r="A171" s="36" t="s">
        <v>235</v>
      </c>
      <c r="B171" s="56">
        <v>2801220</v>
      </c>
      <c r="C171" s="35" t="s">
        <v>609</v>
      </c>
      <c r="D171" s="56" t="str">
        <f>VLOOKUP(B171,MATERIALES!$A$2:$C$129,3,0)</f>
        <v>u</v>
      </c>
      <c r="E171" s="56">
        <v>1</v>
      </c>
      <c r="F171" s="7">
        <f>VLOOKUP(B171,MATERIALES!$A$2:$D$110,4,0)</f>
        <v>0</v>
      </c>
      <c r="G171" s="7">
        <f t="shared" si="3"/>
        <v>0</v>
      </c>
      <c r="H171" s="7"/>
    </row>
    <row r="172" spans="1:8" x14ac:dyDescent="0.3">
      <c r="A172" s="36" t="s">
        <v>235</v>
      </c>
      <c r="B172" s="56">
        <v>2851631</v>
      </c>
      <c r="C172" s="35" t="s">
        <v>593</v>
      </c>
      <c r="D172" s="56" t="str">
        <f>VLOOKUP(B172,MATERIALES!$A$2:$C$129,3,0)</f>
        <v>u</v>
      </c>
      <c r="E172" s="56">
        <v>1</v>
      </c>
      <c r="F172" s="7">
        <f>VLOOKUP(B172,MATERIALES!$A$2:$D$110,4,0)</f>
        <v>0</v>
      </c>
      <c r="G172" s="7">
        <f t="shared" si="3"/>
        <v>0</v>
      </c>
      <c r="H172" s="7"/>
    </row>
    <row r="173" spans="1:8" x14ac:dyDescent="0.3">
      <c r="A173" s="36" t="s">
        <v>235</v>
      </c>
      <c r="B173" s="56">
        <v>2834007</v>
      </c>
      <c r="C173" s="35" t="s">
        <v>610</v>
      </c>
      <c r="D173" s="56" t="str">
        <f>VLOOKUP(B173,MATERIALES!$A$2:$C$129,3,0)</f>
        <v>u</v>
      </c>
      <c r="E173" s="56">
        <v>1</v>
      </c>
      <c r="F173" s="7">
        <f>VLOOKUP(B173,MATERIALES!$A$2:$D$110,4,0)</f>
        <v>0</v>
      </c>
      <c r="G173" s="7">
        <f t="shared" si="3"/>
        <v>0</v>
      </c>
      <c r="H173" s="7"/>
    </row>
    <row r="174" spans="1:8" x14ac:dyDescent="0.3">
      <c r="A174" s="36" t="s">
        <v>235</v>
      </c>
      <c r="B174" s="56">
        <v>2820133</v>
      </c>
      <c r="C174" s="35" t="s">
        <v>564</v>
      </c>
      <c r="D174" s="56" t="str">
        <f>VLOOKUP(B174,MATERIALES!$A$2:$C$129,3,0)</f>
        <v>u</v>
      </c>
      <c r="E174" s="56">
        <v>1</v>
      </c>
      <c r="F174" s="7">
        <f>VLOOKUP(B174,MATERIALES!$A$2:$D$110,4,0)</f>
        <v>0</v>
      </c>
      <c r="G174" s="7">
        <f t="shared" si="3"/>
        <v>0</v>
      </c>
      <c r="H174" s="7"/>
    </row>
    <row r="175" spans="1:8" x14ac:dyDescent="0.3">
      <c r="A175" s="36" t="s">
        <v>235</v>
      </c>
      <c r="B175" s="56">
        <v>1021739</v>
      </c>
      <c r="C175" s="35" t="s">
        <v>608</v>
      </c>
      <c r="D175" s="56" t="str">
        <f>VLOOKUP(B175,MATERIALES!$A$2:$C$129,3,0)</f>
        <v>m</v>
      </c>
      <c r="E175" s="56">
        <v>3</v>
      </c>
      <c r="F175" s="7">
        <f>VLOOKUP(B175,MATERIALES!$A$2:$D$110,4,0)</f>
        <v>0</v>
      </c>
      <c r="G175" s="7">
        <f t="shared" si="3"/>
        <v>0</v>
      </c>
      <c r="H175" s="7"/>
    </row>
    <row r="176" spans="1:8" x14ac:dyDescent="0.3">
      <c r="A176" s="36" t="s">
        <v>235</v>
      </c>
      <c r="B176" s="56">
        <v>2901614</v>
      </c>
      <c r="C176" s="35" t="s">
        <v>542</v>
      </c>
      <c r="D176" s="56" t="str">
        <f>VLOOKUP(B176,MATERIALES!$A$2:$C$129,3,0)</f>
        <v>u</v>
      </c>
      <c r="E176" s="56">
        <v>2</v>
      </c>
      <c r="F176" s="7">
        <f>VLOOKUP(B176,MATERIALES!$A$2:$D$110,4,0)</f>
        <v>0</v>
      </c>
      <c r="G176" s="7">
        <f t="shared" si="3"/>
        <v>0</v>
      </c>
      <c r="H176" s="7"/>
    </row>
    <row r="177" spans="1:8" x14ac:dyDescent="0.3">
      <c r="A177" s="36" t="s">
        <v>835</v>
      </c>
      <c r="B177" s="56">
        <v>2112042</v>
      </c>
      <c r="C177" s="35" t="s">
        <v>606</v>
      </c>
      <c r="D177" s="56" t="str">
        <f>VLOOKUP(B177,MATERIALES!$A$2:$C$129,3,0)</f>
        <v>u</v>
      </c>
      <c r="E177" s="56">
        <v>2</v>
      </c>
      <c r="F177" s="7">
        <f>VLOOKUP(B177,MATERIALES!$A$2:$D$110,4,0)</f>
        <v>0</v>
      </c>
      <c r="G177" s="7">
        <f t="shared" si="3"/>
        <v>0</v>
      </c>
      <c r="H177" s="7">
        <f>SUM(G177:G185)</f>
        <v>0</v>
      </c>
    </row>
    <row r="178" spans="1:8" x14ac:dyDescent="0.3">
      <c r="A178" s="36"/>
      <c r="B178" s="56">
        <v>2052244</v>
      </c>
      <c r="C178" s="35" t="s">
        <v>579</v>
      </c>
      <c r="D178" s="56" t="str">
        <f>VLOOKUP(B178,MATERIALES!$A$2:$C$129,3,0)</f>
        <v>u</v>
      </c>
      <c r="E178" s="56">
        <v>4</v>
      </c>
      <c r="F178" s="7">
        <f>VLOOKUP(B178,MATERIALES!$A$2:$D$110,4,0)</f>
        <v>0</v>
      </c>
      <c r="G178" s="7">
        <f t="shared" si="3"/>
        <v>0</v>
      </c>
      <c r="H178" s="7"/>
    </row>
    <row r="179" spans="1:8" x14ac:dyDescent="0.3">
      <c r="A179" s="36" t="s">
        <v>235</v>
      </c>
      <c r="B179" s="56">
        <v>2515561</v>
      </c>
      <c r="C179" s="35" t="s">
        <v>611</v>
      </c>
      <c r="D179" s="56" t="str">
        <f>VLOOKUP(B179,MATERIALES!$A$2:$C$129,3,0)</f>
        <v>u</v>
      </c>
      <c r="E179" s="56">
        <v>1</v>
      </c>
      <c r="F179" s="7">
        <f>VLOOKUP(B179,MATERIALES!$A$2:$D$110,4,0)</f>
        <v>0</v>
      </c>
      <c r="G179" s="7">
        <f t="shared" si="3"/>
        <v>0</v>
      </c>
      <c r="H179" s="7"/>
    </row>
    <row r="180" spans="1:8" x14ac:dyDescent="0.3">
      <c r="A180" s="36" t="s">
        <v>235</v>
      </c>
      <c r="B180" s="56">
        <v>2801220</v>
      </c>
      <c r="C180" s="35" t="s">
        <v>609</v>
      </c>
      <c r="D180" s="56" t="str">
        <f>VLOOKUP(B180,MATERIALES!$A$2:$C$129,3,0)</f>
        <v>u</v>
      </c>
      <c r="E180" s="56">
        <v>1</v>
      </c>
      <c r="F180" s="7">
        <f>VLOOKUP(B180,MATERIALES!$A$2:$D$110,4,0)</f>
        <v>0</v>
      </c>
      <c r="G180" s="7">
        <f t="shared" si="3"/>
        <v>0</v>
      </c>
      <c r="H180" s="7"/>
    </row>
    <row r="181" spans="1:8" x14ac:dyDescent="0.3">
      <c r="A181" s="36" t="s">
        <v>235</v>
      </c>
      <c r="B181" s="56">
        <v>2851631</v>
      </c>
      <c r="C181" s="35" t="s">
        <v>593</v>
      </c>
      <c r="D181" s="56" t="str">
        <f>VLOOKUP(B181,MATERIALES!$A$2:$C$129,3,0)</f>
        <v>u</v>
      </c>
      <c r="E181" s="56">
        <v>1</v>
      </c>
      <c r="F181" s="7">
        <f>VLOOKUP(B181,MATERIALES!$A$2:$D$110,4,0)</f>
        <v>0</v>
      </c>
      <c r="G181" s="7">
        <f t="shared" si="3"/>
        <v>0</v>
      </c>
      <c r="H181" s="7"/>
    </row>
    <row r="182" spans="1:8" x14ac:dyDescent="0.3">
      <c r="A182" s="36" t="s">
        <v>235</v>
      </c>
      <c r="B182" s="56">
        <v>2834007</v>
      </c>
      <c r="C182" s="35" t="s">
        <v>610</v>
      </c>
      <c r="D182" s="56" t="str">
        <f>VLOOKUP(B182,MATERIALES!$A$2:$C$129,3,0)</f>
        <v>u</v>
      </c>
      <c r="E182" s="56">
        <v>1</v>
      </c>
      <c r="F182" s="7">
        <f>VLOOKUP(B182,MATERIALES!$A$2:$D$110,4,0)</f>
        <v>0</v>
      </c>
      <c r="G182" s="7">
        <f t="shared" si="3"/>
        <v>0</v>
      </c>
      <c r="H182" s="7"/>
    </row>
    <row r="183" spans="1:8" x14ac:dyDescent="0.3">
      <c r="A183" s="36" t="s">
        <v>235</v>
      </c>
      <c r="B183" s="56">
        <v>2820133</v>
      </c>
      <c r="C183" s="35" t="s">
        <v>564</v>
      </c>
      <c r="D183" s="56" t="str">
        <f>VLOOKUP(B183,MATERIALES!$A$2:$C$129,3,0)</f>
        <v>u</v>
      </c>
      <c r="E183" s="56">
        <v>1</v>
      </c>
      <c r="F183" s="7">
        <f>VLOOKUP(B183,MATERIALES!$A$2:$D$110,4,0)</f>
        <v>0</v>
      </c>
      <c r="G183" s="7">
        <f t="shared" si="3"/>
        <v>0</v>
      </c>
      <c r="H183" s="7"/>
    </row>
    <row r="184" spans="1:8" x14ac:dyDescent="0.3">
      <c r="A184" s="36" t="s">
        <v>235</v>
      </c>
      <c r="B184" s="56">
        <v>2901614</v>
      </c>
      <c r="C184" s="35" t="s">
        <v>542</v>
      </c>
      <c r="D184" s="56" t="str">
        <f>VLOOKUP(B184,MATERIALES!$A$2:$C$129,3,0)</f>
        <v>u</v>
      </c>
      <c r="E184" s="56">
        <v>2</v>
      </c>
      <c r="F184" s="7">
        <f>VLOOKUP(B184,MATERIALES!$A$2:$D$110,4,0)</f>
        <v>0</v>
      </c>
      <c r="G184" s="7">
        <f t="shared" si="3"/>
        <v>0</v>
      </c>
      <c r="H184" s="7"/>
    </row>
    <row r="185" spans="1:8" x14ac:dyDescent="0.3">
      <c r="A185" s="36" t="s">
        <v>235</v>
      </c>
      <c r="B185" s="56">
        <v>2820138</v>
      </c>
      <c r="C185" s="35" t="s">
        <v>612</v>
      </c>
      <c r="D185" s="56" t="str">
        <f>VLOOKUP(B185,MATERIALES!$A$2:$C$129,3,0)</f>
        <v>u</v>
      </c>
      <c r="E185" s="56">
        <v>1</v>
      </c>
      <c r="F185" s="7">
        <f>VLOOKUP(B185,MATERIALES!$A$2:$D$110,4,0)</f>
        <v>0</v>
      </c>
      <c r="G185" s="7">
        <f t="shared" si="3"/>
        <v>0</v>
      </c>
      <c r="H185" s="7"/>
    </row>
    <row r="186" spans="1:8" x14ac:dyDescent="0.3">
      <c r="A186" s="36" t="s">
        <v>153</v>
      </c>
      <c r="B186" s="56">
        <v>1015207</v>
      </c>
      <c r="C186" s="35" t="s">
        <v>595</v>
      </c>
      <c r="D186" s="56" t="str">
        <f>VLOOKUP(B186,MATERIALES!$A$2:$C$129,3,0)</f>
        <v>m</v>
      </c>
      <c r="E186" s="56">
        <v>11</v>
      </c>
      <c r="F186" s="7">
        <f>VLOOKUP(B186,MATERIALES!$A$2:$D$110,4,0)</f>
        <v>0</v>
      </c>
      <c r="G186" s="7">
        <f t="shared" ref="G186:G249" si="6">E186*F186</f>
        <v>0</v>
      </c>
      <c r="H186" s="7">
        <f>SUM(G186:G191)</f>
        <v>0</v>
      </c>
    </row>
    <row r="187" spans="1:8" x14ac:dyDescent="0.3">
      <c r="A187" s="36" t="s">
        <v>235</v>
      </c>
      <c r="B187" s="56">
        <v>2282003</v>
      </c>
      <c r="C187" s="35" t="s">
        <v>594</v>
      </c>
      <c r="D187" s="56" t="str">
        <f>VLOOKUP(B187,MATERIALES!$A$2:$C$129,3,0)</f>
        <v>u</v>
      </c>
      <c r="E187" s="56">
        <v>1</v>
      </c>
      <c r="F187" s="7">
        <f>VLOOKUP(B187,MATERIALES!$A$2:$D$110,4,0)</f>
        <v>0</v>
      </c>
      <c r="G187" s="7">
        <f t="shared" si="6"/>
        <v>0</v>
      </c>
      <c r="H187" s="7"/>
    </row>
    <row r="188" spans="1:8" x14ac:dyDescent="0.3">
      <c r="A188" s="36" t="s">
        <v>235</v>
      </c>
      <c r="B188" s="56">
        <v>2371009</v>
      </c>
      <c r="C188" s="35" t="s">
        <v>613</v>
      </c>
      <c r="D188" s="56" t="str">
        <f>VLOOKUP(B188,MATERIALES!$A$2:$C$129,3,0)</f>
        <v>u</v>
      </c>
      <c r="E188" s="56">
        <v>1</v>
      </c>
      <c r="F188" s="7">
        <f>VLOOKUP(B188,MATERIALES!$A$2:$D$110,4,0)</f>
        <v>0</v>
      </c>
      <c r="G188" s="7">
        <f t="shared" si="6"/>
        <v>0</v>
      </c>
      <c r="H188" s="7"/>
    </row>
    <row r="189" spans="1:8" x14ac:dyDescent="0.3">
      <c r="A189" s="36" t="s">
        <v>235</v>
      </c>
      <c r="B189" s="56">
        <v>2852618</v>
      </c>
      <c r="C189" s="35" t="s">
        <v>173</v>
      </c>
      <c r="D189" s="56" t="str">
        <f>VLOOKUP(B189,MATERIALES!$A$2:$C$129,3,0)</f>
        <v>u</v>
      </c>
      <c r="E189" s="56">
        <v>1</v>
      </c>
      <c r="F189" s="7">
        <f>VLOOKUP(B189,MATERIALES!$A$2:$D$110,4,0)</f>
        <v>0</v>
      </c>
      <c r="G189" s="7">
        <f t="shared" si="6"/>
        <v>0</v>
      </c>
      <c r="H189" s="7"/>
    </row>
    <row r="190" spans="1:8" x14ac:dyDescent="0.3">
      <c r="A190" s="36" t="s">
        <v>235</v>
      </c>
      <c r="B190" s="56">
        <v>7070430</v>
      </c>
      <c r="C190" s="35" t="s">
        <v>614</v>
      </c>
      <c r="D190" s="56" t="str">
        <f>VLOOKUP(B190,MATERIALES!$A$2:$C$129,3,0)</f>
        <v>u</v>
      </c>
      <c r="E190" s="56">
        <v>1</v>
      </c>
      <c r="F190" s="7">
        <f>VLOOKUP(B190,MATERIALES!$A$2:$D$110,4,0)</f>
        <v>0</v>
      </c>
      <c r="G190" s="7">
        <f t="shared" si="6"/>
        <v>0</v>
      </c>
      <c r="H190" s="7"/>
    </row>
    <row r="191" spans="1:8" x14ac:dyDescent="0.3">
      <c r="A191" s="36" t="s">
        <v>235</v>
      </c>
      <c r="B191" s="56">
        <v>2885925</v>
      </c>
      <c r="C191" s="35" t="s">
        <v>615</v>
      </c>
      <c r="D191" s="56" t="str">
        <f>VLOOKUP(B191,MATERIALES!$A$2:$C$129,3,0)</f>
        <v>u</v>
      </c>
      <c r="E191" s="56">
        <v>1</v>
      </c>
      <c r="F191" s="7">
        <f>VLOOKUP(B191,MATERIALES!$A$2:$D$110,4,0)</f>
        <v>0</v>
      </c>
      <c r="G191" s="7">
        <f t="shared" si="6"/>
        <v>0</v>
      </c>
      <c r="H191" s="7"/>
    </row>
    <row r="192" spans="1:8" x14ac:dyDescent="0.3">
      <c r="A192" s="36" t="s">
        <v>154</v>
      </c>
      <c r="B192" s="56">
        <v>1015207</v>
      </c>
      <c r="C192" s="35" t="s">
        <v>595</v>
      </c>
      <c r="D192" s="56" t="str">
        <f>VLOOKUP(B192,MATERIALES!$A$2:$C$129,3,0)</f>
        <v>m</v>
      </c>
      <c r="E192" s="56">
        <v>11</v>
      </c>
      <c r="F192" s="7">
        <f>VLOOKUP(B192,MATERIALES!$A$2:$D$110,4,0)</f>
        <v>0</v>
      </c>
      <c r="G192" s="7">
        <f t="shared" si="6"/>
        <v>0</v>
      </c>
      <c r="H192" s="7">
        <f>SUM(G192:G196)</f>
        <v>0</v>
      </c>
    </row>
    <row r="193" spans="1:8" x14ac:dyDescent="0.3">
      <c r="A193" s="36" t="s">
        <v>235</v>
      </c>
      <c r="B193" s="56">
        <v>2282003</v>
      </c>
      <c r="C193" s="35" t="s">
        <v>594</v>
      </c>
      <c r="D193" s="56" t="str">
        <f>VLOOKUP(B193,MATERIALES!$A$2:$C$129,3,0)</f>
        <v>u</v>
      </c>
      <c r="E193" s="56">
        <v>1</v>
      </c>
      <c r="F193" s="7">
        <f>VLOOKUP(B193,MATERIALES!$A$2:$D$110,4,0)</f>
        <v>0</v>
      </c>
      <c r="G193" s="7">
        <f t="shared" si="6"/>
        <v>0</v>
      </c>
      <c r="H193" s="7"/>
    </row>
    <row r="194" spans="1:8" x14ac:dyDescent="0.3">
      <c r="A194" s="36" t="s">
        <v>235</v>
      </c>
      <c r="B194" s="56">
        <v>2371009</v>
      </c>
      <c r="C194" s="35" t="s">
        <v>613</v>
      </c>
      <c r="D194" s="56" t="str">
        <f>VLOOKUP(B194,MATERIALES!$A$2:$C$129,3,0)</f>
        <v>u</v>
      </c>
      <c r="E194" s="56">
        <v>1</v>
      </c>
      <c r="F194" s="7">
        <f>VLOOKUP(B194,MATERIALES!$A$2:$D$110,4,0)</f>
        <v>0</v>
      </c>
      <c r="G194" s="7">
        <f t="shared" si="6"/>
        <v>0</v>
      </c>
      <c r="H194" s="7"/>
    </row>
    <row r="195" spans="1:8" x14ac:dyDescent="0.3">
      <c r="A195" s="36" t="s">
        <v>235</v>
      </c>
      <c r="B195" s="56">
        <v>2852618</v>
      </c>
      <c r="C195" s="35" t="s">
        <v>173</v>
      </c>
      <c r="D195" s="56" t="str">
        <f>VLOOKUP(B195,MATERIALES!$A$2:$C$129,3,0)</f>
        <v>u</v>
      </c>
      <c r="E195" s="56">
        <v>1</v>
      </c>
      <c r="F195" s="7">
        <f>VLOOKUP(B195,MATERIALES!$A$2:$D$110,4,0)</f>
        <v>0</v>
      </c>
      <c r="G195" s="7">
        <f t="shared" si="6"/>
        <v>0</v>
      </c>
      <c r="H195" s="7"/>
    </row>
    <row r="196" spans="1:8" x14ac:dyDescent="0.3">
      <c r="A196" s="36" t="s">
        <v>235</v>
      </c>
      <c r="B196" s="56">
        <v>7070430</v>
      </c>
      <c r="C196" s="35" t="s">
        <v>614</v>
      </c>
      <c r="D196" s="56" t="str">
        <f>VLOOKUP(B196,MATERIALES!$A$2:$C$129,3,0)</f>
        <v>u</v>
      </c>
      <c r="E196" s="56">
        <v>1</v>
      </c>
      <c r="F196" s="7">
        <f>VLOOKUP(B196,MATERIALES!$A$2:$D$110,4,0)</f>
        <v>0</v>
      </c>
      <c r="G196" s="7">
        <f t="shared" si="6"/>
        <v>0</v>
      </c>
      <c r="H196" s="7"/>
    </row>
    <row r="197" spans="1:8" x14ac:dyDescent="0.3">
      <c r="A197" s="36" t="s">
        <v>155</v>
      </c>
      <c r="B197" s="56">
        <v>1015207</v>
      </c>
      <c r="C197" s="35" t="s">
        <v>595</v>
      </c>
      <c r="D197" s="56" t="str">
        <f>VLOOKUP(B197,MATERIALES!$A$2:$C$129,3,0)</f>
        <v>m</v>
      </c>
      <c r="E197" s="56">
        <v>27</v>
      </c>
      <c r="F197" s="7">
        <f>VLOOKUP(B197,MATERIALES!$A$2:$D$110,4,0)</f>
        <v>0</v>
      </c>
      <c r="G197" s="7">
        <f t="shared" si="6"/>
        <v>0</v>
      </c>
      <c r="H197" s="7">
        <f>SUM(G197:G203)</f>
        <v>0</v>
      </c>
    </row>
    <row r="198" spans="1:8" x14ac:dyDescent="0.3">
      <c r="A198" s="36" t="s">
        <v>235</v>
      </c>
      <c r="B198" s="56">
        <v>2282003</v>
      </c>
      <c r="C198" s="35" t="s">
        <v>594</v>
      </c>
      <c r="D198" s="56" t="str">
        <f>VLOOKUP(B198,MATERIALES!$A$2:$C$129,3,0)</f>
        <v>u</v>
      </c>
      <c r="E198" s="56">
        <v>4</v>
      </c>
      <c r="F198" s="7">
        <f>VLOOKUP(B198,MATERIALES!$A$2:$D$110,4,0)</f>
        <v>0</v>
      </c>
      <c r="G198" s="7">
        <f t="shared" si="6"/>
        <v>0</v>
      </c>
      <c r="H198" s="7"/>
    </row>
    <row r="199" spans="1:8" x14ac:dyDescent="0.3">
      <c r="A199" s="36" t="s">
        <v>235</v>
      </c>
      <c r="B199" s="56">
        <v>2371009</v>
      </c>
      <c r="C199" s="35" t="s">
        <v>613</v>
      </c>
      <c r="D199" s="56" t="str">
        <f>VLOOKUP(B199,MATERIALES!$A$2:$C$129,3,0)</f>
        <v>u</v>
      </c>
      <c r="E199" s="56">
        <v>2</v>
      </c>
      <c r="F199" s="7">
        <f>VLOOKUP(B199,MATERIALES!$A$2:$D$110,4,0)</f>
        <v>0</v>
      </c>
      <c r="G199" s="7">
        <f t="shared" si="6"/>
        <v>0</v>
      </c>
      <c r="H199" s="7"/>
    </row>
    <row r="200" spans="1:8" x14ac:dyDescent="0.3">
      <c r="A200" s="36" t="s">
        <v>235</v>
      </c>
      <c r="B200" s="56">
        <v>2852618</v>
      </c>
      <c r="C200" s="35" t="s">
        <v>173</v>
      </c>
      <c r="D200" s="56" t="str">
        <f>VLOOKUP(B200,MATERIALES!$A$2:$C$129,3,0)</f>
        <v>u</v>
      </c>
      <c r="E200" s="56">
        <v>1</v>
      </c>
      <c r="F200" s="7">
        <f>VLOOKUP(B200,MATERIALES!$A$2:$D$110,4,0)</f>
        <v>0</v>
      </c>
      <c r="G200" s="7">
        <f t="shared" si="6"/>
        <v>0</v>
      </c>
      <c r="H200" s="7"/>
    </row>
    <row r="201" spans="1:8" x14ac:dyDescent="0.3">
      <c r="A201" s="36" t="s">
        <v>235</v>
      </c>
      <c r="B201" s="56">
        <v>7070430</v>
      </c>
      <c r="C201" s="35" t="s">
        <v>614</v>
      </c>
      <c r="D201" s="56" t="str">
        <f>VLOOKUP(B201,MATERIALES!$A$2:$C$129,3,0)</f>
        <v>u</v>
      </c>
      <c r="E201" s="56">
        <v>1</v>
      </c>
      <c r="F201" s="7">
        <f>VLOOKUP(B201,MATERIALES!$A$2:$D$110,4,0)</f>
        <v>0</v>
      </c>
      <c r="G201" s="7">
        <f t="shared" si="6"/>
        <v>0</v>
      </c>
      <c r="H201" s="7"/>
    </row>
    <row r="202" spans="1:8" x14ac:dyDescent="0.3">
      <c r="A202" s="36" t="s">
        <v>235</v>
      </c>
      <c r="B202" s="56">
        <v>2010703</v>
      </c>
      <c r="C202" s="35" t="s">
        <v>616</v>
      </c>
      <c r="D202" s="56" t="str">
        <f>VLOOKUP(B202,MATERIALES!$A$2:$C$129,3,0)</f>
        <v>u</v>
      </c>
      <c r="E202" s="56">
        <v>1</v>
      </c>
      <c r="F202" s="7">
        <f>VLOOKUP(B202,MATERIALES!$A$2:$D$110,4,0)</f>
        <v>0</v>
      </c>
      <c r="G202" s="7">
        <f t="shared" si="6"/>
        <v>0</v>
      </c>
      <c r="H202" s="7"/>
    </row>
    <row r="203" spans="1:8" x14ac:dyDescent="0.3">
      <c r="A203" s="36" t="s">
        <v>235</v>
      </c>
      <c r="B203" s="56">
        <v>2885925</v>
      </c>
      <c r="C203" s="35" t="s">
        <v>615</v>
      </c>
      <c r="D203" s="56" t="str">
        <f>VLOOKUP(B203,MATERIALES!$A$2:$C$129,3,0)</f>
        <v>u</v>
      </c>
      <c r="E203" s="56">
        <v>1</v>
      </c>
      <c r="F203" s="7">
        <f>VLOOKUP(B203,MATERIALES!$A$2:$D$110,4,0)</f>
        <v>0</v>
      </c>
      <c r="G203" s="7">
        <f t="shared" si="6"/>
        <v>0</v>
      </c>
      <c r="H203" s="7"/>
    </row>
    <row r="204" spans="1:8" x14ac:dyDescent="0.3">
      <c r="A204" s="36" t="s">
        <v>156</v>
      </c>
      <c r="B204" s="56">
        <v>1015207</v>
      </c>
      <c r="C204" s="35" t="s">
        <v>595</v>
      </c>
      <c r="D204" s="56" t="str">
        <f>VLOOKUP(B204,MATERIALES!$A$2:$C$129,3,0)</f>
        <v>m</v>
      </c>
      <c r="E204" s="56">
        <v>14</v>
      </c>
      <c r="F204" s="7">
        <f>VLOOKUP(B204,MATERIALES!$A$2:$D$110,4,0)</f>
        <v>0</v>
      </c>
      <c r="G204" s="7">
        <f t="shared" si="6"/>
        <v>0</v>
      </c>
      <c r="H204" s="7">
        <f>SUM(G204:G210)</f>
        <v>0</v>
      </c>
    </row>
    <row r="205" spans="1:8" x14ac:dyDescent="0.3">
      <c r="A205" s="36" t="s">
        <v>235</v>
      </c>
      <c r="B205" s="56">
        <v>2282003</v>
      </c>
      <c r="C205" s="35" t="s">
        <v>594</v>
      </c>
      <c r="D205" s="56" t="str">
        <f>VLOOKUP(B205,MATERIALES!$A$2:$C$129,3,0)</f>
        <v>u</v>
      </c>
      <c r="E205" s="56">
        <v>3</v>
      </c>
      <c r="F205" s="7">
        <f>VLOOKUP(B205,MATERIALES!$A$2:$D$110,4,0)</f>
        <v>0</v>
      </c>
      <c r="G205" s="7">
        <f t="shared" si="6"/>
        <v>0</v>
      </c>
      <c r="H205" s="7"/>
    </row>
    <row r="206" spans="1:8" x14ac:dyDescent="0.3">
      <c r="A206" s="36" t="s">
        <v>235</v>
      </c>
      <c r="B206" s="56">
        <v>2371009</v>
      </c>
      <c r="C206" s="35" t="s">
        <v>613</v>
      </c>
      <c r="D206" s="56" t="str">
        <f>VLOOKUP(B206,MATERIALES!$A$2:$C$129,3,0)</f>
        <v>u</v>
      </c>
      <c r="E206" s="56">
        <v>1</v>
      </c>
      <c r="F206" s="7">
        <f>VLOOKUP(B206,MATERIALES!$A$2:$D$110,4,0)</f>
        <v>0</v>
      </c>
      <c r="G206" s="7">
        <f t="shared" si="6"/>
        <v>0</v>
      </c>
      <c r="H206" s="7"/>
    </row>
    <row r="207" spans="1:8" x14ac:dyDescent="0.3">
      <c r="A207" s="36" t="s">
        <v>235</v>
      </c>
      <c r="B207" s="56">
        <v>2852618</v>
      </c>
      <c r="C207" s="35" t="s">
        <v>173</v>
      </c>
      <c r="D207" s="56" t="str">
        <f>VLOOKUP(B207,MATERIALES!$A$2:$C$129,3,0)</f>
        <v>u</v>
      </c>
      <c r="E207" s="56">
        <v>1</v>
      </c>
      <c r="F207" s="7">
        <f>VLOOKUP(B207,MATERIALES!$A$2:$D$110,4,0)</f>
        <v>0</v>
      </c>
      <c r="G207" s="7">
        <f t="shared" si="6"/>
        <v>0</v>
      </c>
      <c r="H207" s="7"/>
    </row>
    <row r="208" spans="1:8" x14ac:dyDescent="0.3">
      <c r="A208" s="36" t="s">
        <v>235</v>
      </c>
      <c r="B208" s="56">
        <v>7070430</v>
      </c>
      <c r="C208" s="35" t="s">
        <v>614</v>
      </c>
      <c r="D208" s="56" t="str">
        <f>VLOOKUP(B208,MATERIALES!$A$2:$C$129,3,0)</f>
        <v>u</v>
      </c>
      <c r="E208" s="56">
        <v>1</v>
      </c>
      <c r="F208" s="7">
        <f>VLOOKUP(B208,MATERIALES!$A$2:$D$110,4,0)</f>
        <v>0</v>
      </c>
      <c r="G208" s="7">
        <f t="shared" si="6"/>
        <v>0</v>
      </c>
      <c r="H208" s="7"/>
    </row>
    <row r="209" spans="1:8" x14ac:dyDescent="0.3">
      <c r="A209" s="36" t="s">
        <v>235</v>
      </c>
      <c r="B209" s="56">
        <v>2010703</v>
      </c>
      <c r="C209" s="35" t="s">
        <v>616</v>
      </c>
      <c r="D209" s="56" t="str">
        <f>VLOOKUP(B209,MATERIALES!$A$2:$C$129,3,0)</f>
        <v>u</v>
      </c>
      <c r="E209" s="56">
        <v>1</v>
      </c>
      <c r="F209" s="7">
        <f>VLOOKUP(B209,MATERIALES!$A$2:$D$110,4,0)</f>
        <v>0</v>
      </c>
      <c r="G209" s="7">
        <f t="shared" si="6"/>
        <v>0</v>
      </c>
      <c r="H209" s="7"/>
    </row>
    <row r="210" spans="1:8" x14ac:dyDescent="0.3">
      <c r="A210" s="36" t="s">
        <v>235</v>
      </c>
      <c r="B210" s="56">
        <v>2885925</v>
      </c>
      <c r="C210" s="35" t="s">
        <v>615</v>
      </c>
      <c r="D210" s="56" t="str">
        <f>VLOOKUP(B210,MATERIALES!$A$2:$C$129,3,0)</f>
        <v>u</v>
      </c>
      <c r="E210" s="56">
        <v>1</v>
      </c>
      <c r="F210" s="7">
        <f>VLOOKUP(B210,MATERIALES!$A$2:$D$110,4,0)</f>
        <v>0</v>
      </c>
      <c r="G210" s="7">
        <f t="shared" si="6"/>
        <v>0</v>
      </c>
      <c r="H210" s="7"/>
    </row>
    <row r="211" spans="1:8" x14ac:dyDescent="0.3">
      <c r="A211" s="36" t="s">
        <v>811</v>
      </c>
      <c r="B211" s="56">
        <v>1015207</v>
      </c>
      <c r="C211" s="35" t="s">
        <v>595</v>
      </c>
      <c r="D211" s="56" t="str">
        <f>VLOOKUP(B211,MATERIALES!$A$2:$C$129,3,0)</f>
        <v>m</v>
      </c>
      <c r="E211" s="56">
        <v>37</v>
      </c>
      <c r="F211" s="7">
        <f>VLOOKUP(B211,MATERIALES!$A$2:$D$110,4,0)</f>
        <v>0</v>
      </c>
      <c r="G211" s="7">
        <f t="shared" si="6"/>
        <v>0</v>
      </c>
      <c r="H211" s="7">
        <f>SUM(G211:G218)</f>
        <v>0</v>
      </c>
    </row>
    <row r="212" spans="1:8" x14ac:dyDescent="0.3">
      <c r="A212" s="36" t="s">
        <v>235</v>
      </c>
      <c r="B212" s="56">
        <v>2282003</v>
      </c>
      <c r="C212" s="35" t="s">
        <v>594</v>
      </c>
      <c r="D212" s="56" t="str">
        <f>VLOOKUP(B212,MATERIALES!$A$2:$C$129,3,0)</f>
        <v>u</v>
      </c>
      <c r="E212" s="56">
        <v>6</v>
      </c>
      <c r="F212" s="7">
        <f>VLOOKUP(B212,MATERIALES!$A$2:$D$110,4,0)</f>
        <v>0</v>
      </c>
      <c r="G212" s="7">
        <f t="shared" si="6"/>
        <v>0</v>
      </c>
      <c r="H212" s="7"/>
    </row>
    <row r="213" spans="1:8" x14ac:dyDescent="0.3">
      <c r="A213" s="36" t="s">
        <v>235</v>
      </c>
      <c r="B213" s="56">
        <v>2371009</v>
      </c>
      <c r="C213" s="35" t="s">
        <v>613</v>
      </c>
      <c r="D213" s="56" t="str">
        <f>VLOOKUP(B213,MATERIALES!$A$2:$C$129,3,0)</f>
        <v>u</v>
      </c>
      <c r="E213" s="56">
        <v>3</v>
      </c>
      <c r="F213" s="7">
        <f>VLOOKUP(B213,MATERIALES!$A$2:$D$110,4,0)</f>
        <v>0</v>
      </c>
      <c r="G213" s="7">
        <f t="shared" si="6"/>
        <v>0</v>
      </c>
      <c r="H213" s="7"/>
    </row>
    <row r="214" spans="1:8" x14ac:dyDescent="0.3">
      <c r="A214" s="36" t="s">
        <v>235</v>
      </c>
      <c r="B214" s="56">
        <v>2010703</v>
      </c>
      <c r="C214" s="35" t="s">
        <v>616</v>
      </c>
      <c r="D214" s="56" t="str">
        <f>VLOOKUP(B214,MATERIALES!$A$2:$C$129,3,0)</f>
        <v>u</v>
      </c>
      <c r="E214" s="56">
        <v>2</v>
      </c>
      <c r="F214" s="7">
        <f>VLOOKUP(B214,MATERIALES!$A$2:$D$110,4,0)</f>
        <v>0</v>
      </c>
      <c r="G214" s="7">
        <f t="shared" si="6"/>
        <v>0</v>
      </c>
      <c r="H214" s="7"/>
    </row>
    <row r="215" spans="1:8" x14ac:dyDescent="0.3">
      <c r="A215" s="36" t="s">
        <v>235</v>
      </c>
      <c r="B215" s="56">
        <v>2988216</v>
      </c>
      <c r="C215" s="35" t="s">
        <v>164</v>
      </c>
      <c r="D215" s="56" t="str">
        <f>VLOOKUP(B215,MATERIALES!$A$2:$C$129,3,0)</f>
        <v>u</v>
      </c>
      <c r="E215" s="56">
        <v>2</v>
      </c>
      <c r="F215" s="7">
        <f>VLOOKUP(B215,MATERIALES!$A$2:$D$110,4,0)</f>
        <v>0</v>
      </c>
      <c r="G215" s="7">
        <f t="shared" si="6"/>
        <v>0</v>
      </c>
      <c r="H215" s="7"/>
    </row>
    <row r="216" spans="1:8" x14ac:dyDescent="0.3">
      <c r="A216" s="36" t="s">
        <v>235</v>
      </c>
      <c r="B216" s="56">
        <v>2852618</v>
      </c>
      <c r="C216" s="35" t="s">
        <v>173</v>
      </c>
      <c r="D216" s="56" t="str">
        <f>VLOOKUP(B216,MATERIALES!$A$2:$C$129,3,0)</f>
        <v>u</v>
      </c>
      <c r="E216" s="56">
        <v>1</v>
      </c>
      <c r="F216" s="7">
        <f>VLOOKUP(B216,MATERIALES!$A$2:$D$110,4,0)</f>
        <v>0</v>
      </c>
      <c r="G216" s="7">
        <f t="shared" si="6"/>
        <v>0</v>
      </c>
      <c r="H216" s="7"/>
    </row>
    <row r="217" spans="1:8" x14ac:dyDescent="0.3">
      <c r="A217" s="36" t="s">
        <v>235</v>
      </c>
      <c r="B217" s="56">
        <v>7070430</v>
      </c>
      <c r="C217" s="35" t="s">
        <v>614</v>
      </c>
      <c r="D217" s="56" t="str">
        <f>VLOOKUP(B217,MATERIALES!$A$2:$C$129,3,0)</f>
        <v>u</v>
      </c>
      <c r="E217" s="56">
        <v>1</v>
      </c>
      <c r="F217" s="7">
        <f>VLOOKUP(B217,MATERIALES!$A$2:$D$110,4,0)</f>
        <v>0</v>
      </c>
      <c r="G217" s="7">
        <f t="shared" si="6"/>
        <v>0</v>
      </c>
      <c r="H217" s="7"/>
    </row>
    <row r="218" spans="1:8" x14ac:dyDescent="0.3">
      <c r="A218" s="36" t="s">
        <v>235</v>
      </c>
      <c r="B218" s="56">
        <v>2820133</v>
      </c>
      <c r="C218" s="35" t="s">
        <v>564</v>
      </c>
      <c r="D218" s="56" t="str">
        <f>VLOOKUP(B218,MATERIALES!$A$2:$C$129,3,0)</f>
        <v>u</v>
      </c>
      <c r="E218" s="56">
        <v>1</v>
      </c>
      <c r="F218" s="7">
        <f>VLOOKUP(B218,MATERIALES!$A$2:$D$110,4,0)</f>
        <v>0</v>
      </c>
      <c r="G218" s="7">
        <f t="shared" si="6"/>
        <v>0</v>
      </c>
      <c r="H218" s="7"/>
    </row>
    <row r="219" spans="1:8" x14ac:dyDescent="0.3">
      <c r="A219" s="36" t="s">
        <v>157</v>
      </c>
      <c r="B219" s="56">
        <v>1015207</v>
      </c>
      <c r="C219" s="35" t="s">
        <v>595</v>
      </c>
      <c r="D219" s="56" t="str">
        <f>VLOOKUP(B219,MATERIALES!$A$2:$C$129,3,0)</f>
        <v>m</v>
      </c>
      <c r="E219" s="56">
        <v>25</v>
      </c>
      <c r="F219" s="7">
        <f>VLOOKUP(B219,MATERIALES!$A$2:$D$110,4,0)</f>
        <v>0</v>
      </c>
      <c r="G219" s="7">
        <f t="shared" si="6"/>
        <v>0</v>
      </c>
      <c r="H219" s="7">
        <f>SUM(G219:G224)</f>
        <v>0</v>
      </c>
    </row>
    <row r="220" spans="1:8" x14ac:dyDescent="0.3">
      <c r="A220" s="36" t="s">
        <v>235</v>
      </c>
      <c r="B220" s="56">
        <v>2282003</v>
      </c>
      <c r="C220" s="35" t="s">
        <v>594</v>
      </c>
      <c r="D220" s="56" t="str">
        <f>VLOOKUP(B220,MATERIALES!$A$2:$C$129,3,0)</f>
        <v>u</v>
      </c>
      <c r="E220" s="56">
        <v>4</v>
      </c>
      <c r="F220" s="7">
        <f>VLOOKUP(B220,MATERIALES!$A$2:$D$110,4,0)</f>
        <v>0</v>
      </c>
      <c r="G220" s="7">
        <f t="shared" si="6"/>
        <v>0</v>
      </c>
      <c r="H220" s="7"/>
    </row>
    <row r="221" spans="1:8" x14ac:dyDescent="0.3">
      <c r="A221" s="36" t="s">
        <v>235</v>
      </c>
      <c r="B221" s="56">
        <v>2371009</v>
      </c>
      <c r="C221" s="35" t="s">
        <v>613</v>
      </c>
      <c r="D221" s="56" t="str">
        <f>VLOOKUP(B221,MATERIALES!$A$2:$C$129,3,0)</f>
        <v>u</v>
      </c>
      <c r="E221" s="56">
        <v>2</v>
      </c>
      <c r="F221" s="7">
        <f>VLOOKUP(B221,MATERIALES!$A$2:$D$110,4,0)</f>
        <v>0</v>
      </c>
      <c r="G221" s="7">
        <f t="shared" si="6"/>
        <v>0</v>
      </c>
      <c r="H221" s="7"/>
    </row>
    <row r="222" spans="1:8" x14ac:dyDescent="0.3">
      <c r="A222" s="36" t="s">
        <v>235</v>
      </c>
      <c r="B222" s="56">
        <v>2852618</v>
      </c>
      <c r="C222" s="35" t="s">
        <v>173</v>
      </c>
      <c r="D222" s="56" t="str">
        <f>VLOOKUP(B222,MATERIALES!$A$2:$C$129,3,0)</f>
        <v>u</v>
      </c>
      <c r="E222" s="56">
        <v>1</v>
      </c>
      <c r="F222" s="7">
        <f>VLOOKUP(B222,MATERIALES!$A$2:$D$110,4,0)</f>
        <v>0</v>
      </c>
      <c r="G222" s="7">
        <f t="shared" si="6"/>
        <v>0</v>
      </c>
      <c r="H222" s="7"/>
    </row>
    <row r="223" spans="1:8" x14ac:dyDescent="0.3">
      <c r="A223" s="36" t="s">
        <v>235</v>
      </c>
      <c r="B223" s="56">
        <v>7070430</v>
      </c>
      <c r="C223" s="35" t="s">
        <v>614</v>
      </c>
      <c r="D223" s="56" t="str">
        <f>VLOOKUP(B223,MATERIALES!$A$2:$C$129,3,0)</f>
        <v>u</v>
      </c>
      <c r="E223" s="56">
        <v>1</v>
      </c>
      <c r="F223" s="7">
        <f>VLOOKUP(B223,MATERIALES!$A$2:$D$110,4,0)</f>
        <v>0</v>
      </c>
      <c r="G223" s="7">
        <f t="shared" si="6"/>
        <v>0</v>
      </c>
      <c r="H223" s="7"/>
    </row>
    <row r="224" spans="1:8" x14ac:dyDescent="0.3">
      <c r="A224" s="36" t="s">
        <v>235</v>
      </c>
      <c r="B224" s="56">
        <v>2010703</v>
      </c>
      <c r="C224" s="35" t="s">
        <v>616</v>
      </c>
      <c r="D224" s="56" t="str">
        <f>VLOOKUP(B224,MATERIALES!$A$2:$C$129,3,0)</f>
        <v>u</v>
      </c>
      <c r="E224" s="56">
        <v>1</v>
      </c>
      <c r="F224" s="7">
        <f>VLOOKUP(B224,MATERIALES!$A$2:$D$110,4,0)</f>
        <v>0</v>
      </c>
      <c r="G224" s="7">
        <f t="shared" si="6"/>
        <v>0</v>
      </c>
      <c r="H224" s="7"/>
    </row>
    <row r="225" spans="1:8" x14ac:dyDescent="0.3">
      <c r="A225" s="36" t="s">
        <v>158</v>
      </c>
      <c r="B225" s="56">
        <v>1015207</v>
      </c>
      <c r="C225" s="35" t="s">
        <v>595</v>
      </c>
      <c r="D225" s="56" t="str">
        <f>VLOOKUP(B225,MATERIALES!$A$2:$C$129,3,0)</f>
        <v>m</v>
      </c>
      <c r="E225" s="56">
        <v>14</v>
      </c>
      <c r="F225" s="7">
        <f>VLOOKUP(B225,MATERIALES!$A$2:$D$110,4,0)</f>
        <v>0</v>
      </c>
      <c r="G225" s="7">
        <f t="shared" si="6"/>
        <v>0</v>
      </c>
      <c r="H225" s="7">
        <f>SUM(G225:G230)</f>
        <v>0</v>
      </c>
    </row>
    <row r="226" spans="1:8" x14ac:dyDescent="0.3">
      <c r="A226" s="36" t="s">
        <v>235</v>
      </c>
      <c r="B226" s="56">
        <v>2282003</v>
      </c>
      <c r="C226" s="35" t="s">
        <v>594</v>
      </c>
      <c r="D226" s="56" t="str">
        <f>VLOOKUP(B226,MATERIALES!$A$2:$C$129,3,0)</f>
        <v>u</v>
      </c>
      <c r="E226" s="56">
        <v>3</v>
      </c>
      <c r="F226" s="7">
        <f>VLOOKUP(B226,MATERIALES!$A$2:$D$110,4,0)</f>
        <v>0</v>
      </c>
      <c r="G226" s="7">
        <f t="shared" si="6"/>
        <v>0</v>
      </c>
      <c r="H226" s="7"/>
    </row>
    <row r="227" spans="1:8" x14ac:dyDescent="0.3">
      <c r="A227" s="36" t="s">
        <v>235</v>
      </c>
      <c r="B227" s="56">
        <v>2371009</v>
      </c>
      <c r="C227" s="35" t="s">
        <v>613</v>
      </c>
      <c r="D227" s="56" t="str">
        <f>VLOOKUP(B227,MATERIALES!$A$2:$C$129,3,0)</f>
        <v>u</v>
      </c>
      <c r="E227" s="56">
        <v>1</v>
      </c>
      <c r="F227" s="7">
        <f>VLOOKUP(B227,MATERIALES!$A$2:$D$110,4,0)</f>
        <v>0</v>
      </c>
      <c r="G227" s="7">
        <f t="shared" si="6"/>
        <v>0</v>
      </c>
      <c r="H227" s="7"/>
    </row>
    <row r="228" spans="1:8" x14ac:dyDescent="0.3">
      <c r="A228" s="36" t="s">
        <v>235</v>
      </c>
      <c r="B228" s="56">
        <v>2852618</v>
      </c>
      <c r="C228" s="35" t="s">
        <v>173</v>
      </c>
      <c r="D228" s="56" t="str">
        <f>VLOOKUP(B228,MATERIALES!$A$2:$C$129,3,0)</f>
        <v>u</v>
      </c>
      <c r="E228" s="56">
        <v>1</v>
      </c>
      <c r="F228" s="7">
        <f>VLOOKUP(B228,MATERIALES!$A$2:$D$110,4,0)</f>
        <v>0</v>
      </c>
      <c r="G228" s="7">
        <f t="shared" si="6"/>
        <v>0</v>
      </c>
      <c r="H228" s="7"/>
    </row>
    <row r="229" spans="1:8" x14ac:dyDescent="0.3">
      <c r="A229" s="36" t="s">
        <v>235</v>
      </c>
      <c r="B229" s="56">
        <v>7070430</v>
      </c>
      <c r="C229" s="35" t="s">
        <v>614</v>
      </c>
      <c r="D229" s="56" t="str">
        <f>VLOOKUP(B229,MATERIALES!$A$2:$C$129,3,0)</f>
        <v>u</v>
      </c>
      <c r="E229" s="56">
        <v>1</v>
      </c>
      <c r="F229" s="7">
        <f>VLOOKUP(B229,MATERIALES!$A$2:$D$110,4,0)</f>
        <v>0</v>
      </c>
      <c r="G229" s="7">
        <f t="shared" si="6"/>
        <v>0</v>
      </c>
      <c r="H229" s="7"/>
    </row>
    <row r="230" spans="1:8" x14ac:dyDescent="0.3">
      <c r="A230" s="36" t="s">
        <v>235</v>
      </c>
      <c r="B230" s="56">
        <v>2010703</v>
      </c>
      <c r="C230" s="35" t="s">
        <v>616</v>
      </c>
      <c r="D230" s="56" t="str">
        <f>VLOOKUP(B230,MATERIALES!$A$2:$C$129,3,0)</f>
        <v>u</v>
      </c>
      <c r="E230" s="56">
        <v>1</v>
      </c>
      <c r="F230" s="7">
        <f>VLOOKUP(B230,MATERIALES!$A$2:$D$110,4,0)</f>
        <v>0</v>
      </c>
      <c r="G230" s="7">
        <f t="shared" si="6"/>
        <v>0</v>
      </c>
      <c r="H230" s="7"/>
    </row>
    <row r="231" spans="1:8" x14ac:dyDescent="0.3">
      <c r="A231" s="36" t="s">
        <v>552</v>
      </c>
      <c r="B231" s="56">
        <v>3017005</v>
      </c>
      <c r="C231" s="35" t="s">
        <v>617</v>
      </c>
      <c r="D231" s="56" t="str">
        <f>VLOOKUP(B231,MATERIALES!$A$2:$C$129,3,0)</f>
        <v>u</v>
      </c>
      <c r="E231" s="56">
        <v>1</v>
      </c>
      <c r="F231" s="7">
        <f>VLOOKUP(B231,MATERIALES!$A$2:$D$110,4,0)</f>
        <v>0</v>
      </c>
      <c r="G231" s="7">
        <f t="shared" si="6"/>
        <v>0</v>
      </c>
      <c r="H231" s="7">
        <f>SUM(G231:G235)</f>
        <v>0</v>
      </c>
    </row>
    <row r="232" spans="1:8" x14ac:dyDescent="0.3">
      <c r="A232" s="36"/>
      <c r="B232" s="56">
        <v>1021739</v>
      </c>
      <c r="C232" s="35" t="s">
        <v>608</v>
      </c>
      <c r="D232" s="56" t="str">
        <f>VLOOKUP(B232,MATERIALES!$A$2:$C$129,3,0)</f>
        <v>m</v>
      </c>
      <c r="E232" s="56">
        <v>6</v>
      </c>
      <c r="F232" s="7">
        <f>VLOOKUP(B232,MATERIALES!$A$2:$D$110,4,0)</f>
        <v>0</v>
      </c>
      <c r="G232" s="7">
        <f t="shared" si="6"/>
        <v>0</v>
      </c>
      <c r="H232" s="7"/>
    </row>
    <row r="233" spans="1:8" x14ac:dyDescent="0.3">
      <c r="A233" s="36"/>
      <c r="B233" s="56">
        <v>2194839</v>
      </c>
      <c r="C233" s="35" t="s">
        <v>618</v>
      </c>
      <c r="D233" s="56" t="str">
        <f>VLOOKUP(B233,MATERIALES!$A$2:$C$129,3,0)</f>
        <v>u</v>
      </c>
      <c r="E233" s="56">
        <v>4</v>
      </c>
      <c r="F233" s="7">
        <f>VLOOKUP(B233,MATERIALES!$A$2:$D$110,4,0)</f>
        <v>0</v>
      </c>
      <c r="G233" s="7">
        <f t="shared" si="6"/>
        <v>0</v>
      </c>
      <c r="H233" s="7"/>
    </row>
    <row r="234" spans="1:8" x14ac:dyDescent="0.3">
      <c r="A234" s="36" t="s">
        <v>235</v>
      </c>
      <c r="B234" s="56">
        <v>2820161</v>
      </c>
      <c r="C234" s="35" t="s">
        <v>619</v>
      </c>
      <c r="D234" s="56" t="str">
        <f>VLOOKUP(B234,MATERIALES!$A$2:$C$129,3,0)</f>
        <v>u</v>
      </c>
      <c r="E234" s="56">
        <v>2</v>
      </c>
      <c r="F234" s="7">
        <f>VLOOKUP(B234,MATERIALES!$A$2:$D$110,4,0)</f>
        <v>0</v>
      </c>
      <c r="G234" s="7">
        <f t="shared" si="6"/>
        <v>0</v>
      </c>
      <c r="H234" s="7"/>
    </row>
    <row r="235" spans="1:8" x14ac:dyDescent="0.3">
      <c r="A235" s="36" t="s">
        <v>235</v>
      </c>
      <c r="B235" s="56">
        <v>2820138</v>
      </c>
      <c r="C235" s="35" t="s">
        <v>612</v>
      </c>
      <c r="D235" s="56" t="str">
        <f>VLOOKUP(B235,MATERIALES!$A$2:$C$129,3,0)</f>
        <v>u</v>
      </c>
      <c r="E235" s="56">
        <v>1</v>
      </c>
      <c r="F235" s="7">
        <f>VLOOKUP(B235,MATERIALES!$A$2:$D$110,4,0)</f>
        <v>0</v>
      </c>
      <c r="G235" s="7">
        <f t="shared" si="6"/>
        <v>0</v>
      </c>
      <c r="H235" s="7"/>
    </row>
    <row r="236" spans="1:8" x14ac:dyDescent="0.3">
      <c r="A236" s="36" t="s">
        <v>553</v>
      </c>
      <c r="B236" s="56">
        <v>3017008</v>
      </c>
      <c r="C236" s="35" t="s">
        <v>620</v>
      </c>
      <c r="D236" s="56" t="str">
        <f>VLOOKUP(B236,MATERIALES!$A$2:$C$129,3,0)</f>
        <v>u</v>
      </c>
      <c r="E236" s="56">
        <v>1</v>
      </c>
      <c r="F236" s="7">
        <f>VLOOKUP(B236,MATERIALES!$A$2:$D$110,4,0)</f>
        <v>0</v>
      </c>
      <c r="G236" s="7">
        <f t="shared" si="6"/>
        <v>0</v>
      </c>
      <c r="H236" s="7">
        <f>SUM(G236:G240)</f>
        <v>0</v>
      </c>
    </row>
    <row r="237" spans="1:8" x14ac:dyDescent="0.3">
      <c r="A237" s="36"/>
      <c r="B237" s="56">
        <v>1021739</v>
      </c>
      <c r="C237" s="35" t="s">
        <v>608</v>
      </c>
      <c r="D237" s="56" t="str">
        <f>VLOOKUP(B237,MATERIALES!$A$2:$C$129,3,0)</f>
        <v>m</v>
      </c>
      <c r="E237" s="56">
        <v>6</v>
      </c>
      <c r="F237" s="7">
        <f>VLOOKUP(B237,MATERIALES!$A$2:$D$110,4,0)</f>
        <v>0</v>
      </c>
      <c r="G237" s="7">
        <f t="shared" si="6"/>
        <v>0</v>
      </c>
      <c r="H237" s="7"/>
    </row>
    <row r="238" spans="1:8" x14ac:dyDescent="0.3">
      <c r="A238" s="36"/>
      <c r="B238" s="56">
        <v>2194839</v>
      </c>
      <c r="C238" s="35" t="s">
        <v>618</v>
      </c>
      <c r="D238" s="56" t="str">
        <f>VLOOKUP(B238,MATERIALES!$A$2:$C$129,3,0)</f>
        <v>u</v>
      </c>
      <c r="E238" s="56">
        <v>4</v>
      </c>
      <c r="F238" s="7">
        <f>VLOOKUP(B238,MATERIALES!$A$2:$D$110,4,0)</f>
        <v>0</v>
      </c>
      <c r="G238" s="7">
        <f t="shared" si="6"/>
        <v>0</v>
      </c>
      <c r="H238" s="7"/>
    </row>
    <row r="239" spans="1:8" x14ac:dyDescent="0.3">
      <c r="A239" s="36" t="s">
        <v>235</v>
      </c>
      <c r="B239" s="56">
        <v>2820161</v>
      </c>
      <c r="C239" s="35" t="s">
        <v>619</v>
      </c>
      <c r="D239" s="56" t="str">
        <f>VLOOKUP(B239,MATERIALES!$A$2:$C$129,3,0)</f>
        <v>u</v>
      </c>
      <c r="E239" s="56">
        <v>2</v>
      </c>
      <c r="F239" s="7">
        <f>VLOOKUP(B239,MATERIALES!$A$2:$D$110,4,0)</f>
        <v>0</v>
      </c>
      <c r="G239" s="7">
        <f t="shared" si="6"/>
        <v>0</v>
      </c>
      <c r="H239" s="7"/>
    </row>
    <row r="240" spans="1:8" x14ac:dyDescent="0.3">
      <c r="A240" s="36" t="s">
        <v>235</v>
      </c>
      <c r="B240" s="56">
        <v>2820138</v>
      </c>
      <c r="C240" s="35" t="s">
        <v>612</v>
      </c>
      <c r="D240" s="56" t="str">
        <f>VLOOKUP(B240,MATERIALES!$A$2:$C$129,3,0)</f>
        <v>u</v>
      </c>
      <c r="E240" s="56">
        <v>1</v>
      </c>
      <c r="F240" s="7">
        <f>VLOOKUP(B240,MATERIALES!$A$2:$D$110,4,0)</f>
        <v>0</v>
      </c>
      <c r="G240" s="7">
        <f t="shared" si="6"/>
        <v>0</v>
      </c>
      <c r="H240" s="7"/>
    </row>
    <row r="241" spans="1:8" x14ac:dyDescent="0.3">
      <c r="A241" s="36" t="s">
        <v>807</v>
      </c>
      <c r="B241" s="56">
        <v>3017012</v>
      </c>
      <c r="C241" s="35" t="s">
        <v>821</v>
      </c>
      <c r="D241" s="56" t="str">
        <f>VLOOKUP(B241,MATERIALES!$A$2:$C$129,3,0)</f>
        <v>u</v>
      </c>
      <c r="E241" s="56">
        <v>1</v>
      </c>
      <c r="F241" s="7">
        <f>VLOOKUP(B241,MATERIALES!$A$2:$D$110,4,0)</f>
        <v>0</v>
      </c>
      <c r="G241" s="7">
        <f t="shared" si="6"/>
        <v>0</v>
      </c>
      <c r="H241" s="7">
        <f>SUM(G241:G245)</f>
        <v>0</v>
      </c>
    </row>
    <row r="242" spans="1:8" x14ac:dyDescent="0.3">
      <c r="A242" s="36"/>
      <c r="B242" s="56">
        <v>1021752</v>
      </c>
      <c r="C242" s="35" t="s">
        <v>822</v>
      </c>
      <c r="D242" s="56" t="str">
        <f>VLOOKUP(B242,MATERIALES!$A$2:$C$129,3,0)</f>
        <v>m</v>
      </c>
      <c r="E242" s="56">
        <v>6</v>
      </c>
      <c r="F242" s="7">
        <f>VLOOKUP(B242,MATERIALES!$A$2:$D$110,4,0)</f>
        <v>0</v>
      </c>
      <c r="G242" s="7">
        <f t="shared" si="6"/>
        <v>0</v>
      </c>
      <c r="H242" s="7"/>
    </row>
    <row r="243" spans="1:8" x14ac:dyDescent="0.3">
      <c r="A243" s="36"/>
      <c r="B243" s="56">
        <v>2194842</v>
      </c>
      <c r="C243" s="35" t="s">
        <v>823</v>
      </c>
      <c r="D243" s="56" t="str">
        <f>VLOOKUP(B243,MATERIALES!$A$2:$C$129,3,0)</f>
        <v>u</v>
      </c>
      <c r="E243" s="56">
        <v>4</v>
      </c>
      <c r="F243" s="7">
        <f>VLOOKUP(B243,MATERIALES!$A$2:$D$110,4,0)</f>
        <v>0</v>
      </c>
      <c r="G243" s="7">
        <f t="shared" si="6"/>
        <v>0</v>
      </c>
      <c r="H243" s="7"/>
    </row>
    <row r="244" spans="1:8" x14ac:dyDescent="0.3">
      <c r="A244" s="36" t="s">
        <v>235</v>
      </c>
      <c r="B244" s="56">
        <v>2820161</v>
      </c>
      <c r="C244" s="35" t="s">
        <v>619</v>
      </c>
      <c r="D244" s="56" t="str">
        <f>VLOOKUP(B244,MATERIALES!$A$2:$C$129,3,0)</f>
        <v>u</v>
      </c>
      <c r="E244" s="56">
        <v>2</v>
      </c>
      <c r="F244" s="7">
        <f>VLOOKUP(B244,MATERIALES!$A$2:$D$110,4,0)</f>
        <v>0</v>
      </c>
      <c r="G244" s="7">
        <f t="shared" si="6"/>
        <v>0</v>
      </c>
      <c r="H244" s="7"/>
    </row>
    <row r="245" spans="1:8" x14ac:dyDescent="0.3">
      <c r="A245" s="36" t="s">
        <v>235</v>
      </c>
      <c r="B245" s="56">
        <v>2820138</v>
      </c>
      <c r="C245" s="35" t="s">
        <v>612</v>
      </c>
      <c r="D245" s="56" t="str">
        <f>VLOOKUP(B245,MATERIALES!$A$2:$C$129,3,0)</f>
        <v>u</v>
      </c>
      <c r="E245" s="56">
        <v>1</v>
      </c>
      <c r="F245" s="7">
        <f>VLOOKUP(B245,MATERIALES!$A$2:$D$110,4,0)</f>
        <v>0</v>
      </c>
      <c r="G245" s="7">
        <f t="shared" si="6"/>
        <v>0</v>
      </c>
      <c r="H245" s="7"/>
    </row>
    <row r="246" spans="1:8" x14ac:dyDescent="0.3">
      <c r="A246" s="36" t="s">
        <v>812</v>
      </c>
      <c r="B246" s="56">
        <v>3017015</v>
      </c>
      <c r="C246" s="35" t="s">
        <v>824</v>
      </c>
      <c r="D246" s="56" t="str">
        <f>VLOOKUP(B246,MATERIALES!$A$2:$C$129,3,0)</f>
        <v>u</v>
      </c>
      <c r="E246" s="56">
        <v>1</v>
      </c>
      <c r="F246" s="7">
        <f>VLOOKUP(B246,MATERIALES!$A$2:$D$110,4,0)</f>
        <v>0</v>
      </c>
      <c r="G246" s="7">
        <f t="shared" si="6"/>
        <v>0</v>
      </c>
      <c r="H246" s="7">
        <f>SUM(G246:G250)</f>
        <v>0</v>
      </c>
    </row>
    <row r="247" spans="1:8" x14ac:dyDescent="0.3">
      <c r="A247" s="36"/>
      <c r="B247" s="56">
        <v>1021754</v>
      </c>
      <c r="C247" s="35" t="s">
        <v>825</v>
      </c>
      <c r="D247" s="56" t="str">
        <f>VLOOKUP(B247,MATERIALES!$A$2:$C$129,3,0)</f>
        <v>m</v>
      </c>
      <c r="E247" s="56">
        <v>6</v>
      </c>
      <c r="F247" s="7">
        <f>VLOOKUP(B247,MATERIALES!$A$2:$D$110,4,0)</f>
        <v>0</v>
      </c>
      <c r="G247" s="7">
        <f t="shared" si="6"/>
        <v>0</v>
      </c>
      <c r="H247" s="7"/>
    </row>
    <row r="248" spans="1:8" x14ac:dyDescent="0.3">
      <c r="A248" s="36"/>
      <c r="B248" s="56">
        <v>2194844</v>
      </c>
      <c r="C248" s="35" t="s">
        <v>826</v>
      </c>
      <c r="D248" s="56" t="str">
        <f>VLOOKUP(B248,MATERIALES!$A$2:$C$129,3,0)</f>
        <v>u</v>
      </c>
      <c r="E248" s="56">
        <v>4</v>
      </c>
      <c r="F248" s="7">
        <f>VLOOKUP(B248,MATERIALES!$A$2:$D$110,4,0)</f>
        <v>0</v>
      </c>
      <c r="G248" s="7">
        <f t="shared" si="6"/>
        <v>0</v>
      </c>
      <c r="H248" s="7"/>
    </row>
    <row r="249" spans="1:8" x14ac:dyDescent="0.3">
      <c r="A249" s="36" t="s">
        <v>235</v>
      </c>
      <c r="B249" s="56">
        <v>2820161</v>
      </c>
      <c r="C249" s="35" t="s">
        <v>619</v>
      </c>
      <c r="D249" s="56" t="str">
        <f>VLOOKUP(B249,MATERIALES!$A$2:$C$129,3,0)</f>
        <v>u</v>
      </c>
      <c r="E249" s="56">
        <v>2</v>
      </c>
      <c r="F249" s="7">
        <f>VLOOKUP(B249,MATERIALES!$A$2:$D$110,4,0)</f>
        <v>0</v>
      </c>
      <c r="G249" s="7">
        <f t="shared" si="6"/>
        <v>0</v>
      </c>
      <c r="H249" s="7"/>
    </row>
    <row r="250" spans="1:8" x14ac:dyDescent="0.3">
      <c r="A250" s="36" t="s">
        <v>235</v>
      </c>
      <c r="B250" s="56">
        <v>2820138</v>
      </c>
      <c r="C250" s="35" t="s">
        <v>612</v>
      </c>
      <c r="D250" s="56" t="str">
        <f>VLOOKUP(B250,MATERIALES!$A$2:$C$129,3,0)</f>
        <v>u</v>
      </c>
      <c r="E250" s="56">
        <v>1</v>
      </c>
      <c r="F250" s="7">
        <f>VLOOKUP(B250,MATERIALES!$A$2:$D$110,4,0)</f>
        <v>0</v>
      </c>
      <c r="G250" s="7">
        <f t="shared" ref="G250:G283" si="7">E250*F250</f>
        <v>0</v>
      </c>
      <c r="H250" s="7"/>
    </row>
    <row r="251" spans="1:8" ht="84" x14ac:dyDescent="0.3">
      <c r="A251" s="36" t="s">
        <v>836</v>
      </c>
      <c r="B251" s="56">
        <v>2056206</v>
      </c>
      <c r="C251" s="35" t="s">
        <v>539</v>
      </c>
      <c r="D251" s="56" t="str">
        <f>VLOOKUP(B251,MATERIALES!$A$2:$C$129,3,0)</f>
        <v>u</v>
      </c>
      <c r="E251" s="56">
        <v>1</v>
      </c>
      <c r="F251" s="7">
        <f>VLOOKUP(B251,MATERIALES!$A$2:$D$110,4,0)</f>
        <v>0</v>
      </c>
      <c r="G251" s="7">
        <f t="shared" si="7"/>
        <v>0</v>
      </c>
      <c r="H251" s="7">
        <f t="shared" ref="H251" si="8">SUM(G251)</f>
        <v>0</v>
      </c>
    </row>
    <row r="252" spans="1:8" x14ac:dyDescent="0.3">
      <c r="A252" s="36" t="s">
        <v>147</v>
      </c>
      <c r="B252" s="56">
        <v>2282003</v>
      </c>
      <c r="C252" s="35" t="s">
        <v>594</v>
      </c>
      <c r="D252" s="56" t="str">
        <f>VLOOKUP(B252,MATERIALES!$A$2:$C$129,3,0)</f>
        <v>u</v>
      </c>
      <c r="E252" s="56">
        <v>2</v>
      </c>
      <c r="F252" s="7">
        <f>VLOOKUP(B252,MATERIALES!$A$2:$D$110,4,0)</f>
        <v>0</v>
      </c>
      <c r="G252" s="7">
        <f t="shared" si="7"/>
        <v>0</v>
      </c>
      <c r="H252" s="7">
        <f>SUM(G252:G253)</f>
        <v>0</v>
      </c>
    </row>
    <row r="253" spans="1:8" x14ac:dyDescent="0.3">
      <c r="A253" s="36"/>
      <c r="B253" s="56">
        <v>1015207</v>
      </c>
      <c r="C253" s="35" t="s">
        <v>595</v>
      </c>
      <c r="D253" s="56" t="str">
        <f>VLOOKUP(B253,MATERIALES!$A$2:$C$129,3,0)</f>
        <v>m</v>
      </c>
      <c r="E253" s="56">
        <v>40</v>
      </c>
      <c r="F253" s="7">
        <f>VLOOKUP(B253,MATERIALES!$A$2:$D$110,4,0)</f>
        <v>0</v>
      </c>
      <c r="G253" s="7">
        <f t="shared" si="7"/>
        <v>0</v>
      </c>
      <c r="H253" s="7"/>
    </row>
    <row r="254" spans="1:8" x14ac:dyDescent="0.3">
      <c r="A254" s="36" t="s">
        <v>551</v>
      </c>
      <c r="B254" s="56">
        <v>2112042</v>
      </c>
      <c r="C254" s="35" t="s">
        <v>606</v>
      </c>
      <c r="D254" s="56" t="str">
        <f>VLOOKUP(B254,MATERIALES!$A$2:$C$129,3,0)</f>
        <v>u</v>
      </c>
      <c r="E254" s="56">
        <v>2</v>
      </c>
      <c r="F254" s="7">
        <f>VLOOKUP(B254,MATERIALES!$A$2:$D$110,4,0)</f>
        <v>0</v>
      </c>
      <c r="G254" s="7">
        <f t="shared" si="7"/>
        <v>0</v>
      </c>
      <c r="H254" s="7">
        <f>SUM(G254:G262)</f>
        <v>0</v>
      </c>
    </row>
    <row r="255" spans="1:8" x14ac:dyDescent="0.3">
      <c r="A255" s="36"/>
      <c r="B255" s="56">
        <v>2052244</v>
      </c>
      <c r="C255" s="35" t="s">
        <v>579</v>
      </c>
      <c r="D255" s="56" t="str">
        <f>VLOOKUP(B255,MATERIALES!$A$2:$C$129,3,0)</f>
        <v>u</v>
      </c>
      <c r="E255" s="56">
        <v>4</v>
      </c>
      <c r="F255" s="7">
        <f>VLOOKUP(B255,MATERIALES!$A$2:$D$110,4,0)</f>
        <v>0</v>
      </c>
      <c r="G255" s="7">
        <f t="shared" si="7"/>
        <v>0</v>
      </c>
      <c r="H255" s="7"/>
    </row>
    <row r="256" spans="1:8" x14ac:dyDescent="0.3">
      <c r="A256" s="36"/>
      <c r="B256" s="56">
        <v>2516122</v>
      </c>
      <c r="C256" s="35" t="s">
        <v>172</v>
      </c>
      <c r="D256" s="56" t="str">
        <f>VLOOKUP(B256,MATERIALES!$A$2:$C$129,3,0)</f>
        <v>u</v>
      </c>
      <c r="E256" s="56">
        <v>1</v>
      </c>
      <c r="F256" s="7">
        <f>VLOOKUP(B256,MATERIALES!$A$2:$D$110,4,0)</f>
        <v>0</v>
      </c>
      <c r="G256" s="7">
        <f t="shared" si="7"/>
        <v>0</v>
      </c>
      <c r="H256" s="7"/>
    </row>
    <row r="257" spans="1:8" x14ac:dyDescent="0.3">
      <c r="A257" s="36"/>
      <c r="B257" s="56">
        <v>2801220</v>
      </c>
      <c r="C257" s="35" t="s">
        <v>609</v>
      </c>
      <c r="D257" s="56" t="str">
        <f>VLOOKUP(B257,MATERIALES!$A$2:$C$129,3,0)</f>
        <v>u</v>
      </c>
      <c r="E257" s="56">
        <v>1</v>
      </c>
      <c r="F257" s="7">
        <f>VLOOKUP(B257,MATERIALES!$A$2:$D$110,4,0)</f>
        <v>0</v>
      </c>
      <c r="G257" s="7">
        <f t="shared" si="7"/>
        <v>0</v>
      </c>
      <c r="H257" s="7"/>
    </row>
    <row r="258" spans="1:8" x14ac:dyDescent="0.3">
      <c r="A258" s="36"/>
      <c r="B258" s="56">
        <v>2851631</v>
      </c>
      <c r="C258" s="35" t="s">
        <v>593</v>
      </c>
      <c r="D258" s="56" t="str">
        <f>VLOOKUP(B258,MATERIALES!$A$2:$C$129,3,0)</f>
        <v>u</v>
      </c>
      <c r="E258" s="56">
        <v>1</v>
      </c>
      <c r="F258" s="7">
        <f>VLOOKUP(B258,MATERIALES!$A$2:$D$110,4,0)</f>
        <v>0</v>
      </c>
      <c r="G258" s="7">
        <f t="shared" si="7"/>
        <v>0</v>
      </c>
      <c r="H258" s="7"/>
    </row>
    <row r="259" spans="1:8" x14ac:dyDescent="0.3">
      <c r="A259" s="36"/>
      <c r="B259" s="56">
        <v>2834007</v>
      </c>
      <c r="C259" s="35" t="s">
        <v>610</v>
      </c>
      <c r="D259" s="56" t="str">
        <f>VLOOKUP(B259,MATERIALES!$A$2:$C$129,3,0)</f>
        <v>u</v>
      </c>
      <c r="E259" s="56">
        <v>1</v>
      </c>
      <c r="F259" s="7">
        <f>VLOOKUP(B259,MATERIALES!$A$2:$D$110,4,0)</f>
        <v>0</v>
      </c>
      <c r="G259" s="7">
        <f t="shared" si="7"/>
        <v>0</v>
      </c>
      <c r="H259" s="7"/>
    </row>
    <row r="260" spans="1:8" x14ac:dyDescent="0.3">
      <c r="A260" s="36"/>
      <c r="B260" s="56">
        <v>2820133</v>
      </c>
      <c r="C260" s="35" t="s">
        <v>564</v>
      </c>
      <c r="D260" s="56" t="str">
        <f>VLOOKUP(B260,MATERIALES!$A$2:$C$129,3,0)</f>
        <v>u</v>
      </c>
      <c r="E260" s="56">
        <v>1</v>
      </c>
      <c r="F260" s="7">
        <f>VLOOKUP(B260,MATERIALES!$A$2:$D$110,4,0)</f>
        <v>0</v>
      </c>
      <c r="G260" s="7">
        <f t="shared" si="7"/>
        <v>0</v>
      </c>
      <c r="H260" s="7"/>
    </row>
    <row r="261" spans="1:8" x14ac:dyDescent="0.3">
      <c r="A261" s="36"/>
      <c r="B261" s="56">
        <v>1021739</v>
      </c>
      <c r="C261" s="35" t="s">
        <v>608</v>
      </c>
      <c r="D261" s="56" t="str">
        <f>VLOOKUP(B261,MATERIALES!$A$2:$C$129,3,0)</f>
        <v>m</v>
      </c>
      <c r="E261" s="56">
        <v>3</v>
      </c>
      <c r="F261" s="7">
        <f>VLOOKUP(B261,MATERIALES!$A$2:$D$110,4,0)</f>
        <v>0</v>
      </c>
      <c r="G261" s="7">
        <f t="shared" si="7"/>
        <v>0</v>
      </c>
      <c r="H261" s="7"/>
    </row>
    <row r="262" spans="1:8" x14ac:dyDescent="0.3">
      <c r="A262" s="36"/>
      <c r="B262" s="56">
        <v>2901614</v>
      </c>
      <c r="C262" s="35" t="s">
        <v>542</v>
      </c>
      <c r="D262" s="56" t="str">
        <f>VLOOKUP(B262,MATERIALES!$A$2:$C$129,3,0)</f>
        <v>u</v>
      </c>
      <c r="E262" s="56">
        <v>2</v>
      </c>
      <c r="F262" s="7">
        <f>VLOOKUP(B262,MATERIALES!$A$2:$D$110,4,0)</f>
        <v>0</v>
      </c>
      <c r="G262" s="7">
        <f t="shared" si="7"/>
        <v>0</v>
      </c>
      <c r="H262" s="7"/>
    </row>
    <row r="263" spans="1:8" x14ac:dyDescent="0.3">
      <c r="A263" s="57" t="s">
        <v>232</v>
      </c>
      <c r="B263" s="56">
        <v>1021733</v>
      </c>
      <c r="C263" s="35" t="s">
        <v>566</v>
      </c>
      <c r="D263" s="56" t="str">
        <f>VLOOKUP(B263,MATERIALES!$A$2:$C$129,3,0)</f>
        <v>m</v>
      </c>
      <c r="E263" s="56">
        <v>6</v>
      </c>
      <c r="F263" s="7">
        <f>VLOOKUP(B263,MATERIALES!$A$2:$D$110,4,0)</f>
        <v>0</v>
      </c>
      <c r="G263" s="7">
        <f t="shared" si="7"/>
        <v>0</v>
      </c>
      <c r="H263" s="7">
        <f>SUM(G263:G273)</f>
        <v>0</v>
      </c>
    </row>
    <row r="264" spans="1:8" x14ac:dyDescent="0.3">
      <c r="A264" s="36"/>
      <c r="B264" s="56">
        <v>2060104</v>
      </c>
      <c r="C264" s="35" t="s">
        <v>850</v>
      </c>
      <c r="D264" s="56" t="str">
        <f>VLOOKUP(B264,MATERIALES!$A$2:$C$129,3,0)</f>
        <v>u</v>
      </c>
      <c r="E264" s="56">
        <v>3</v>
      </c>
      <c r="F264" s="7">
        <f>VLOOKUP(B264,MATERIALES!$A$2:$D$110,4,0)</f>
        <v>0</v>
      </c>
      <c r="G264" s="7">
        <f t="shared" si="7"/>
        <v>0</v>
      </c>
      <c r="H264" s="7"/>
    </row>
    <row r="265" spans="1:8" x14ac:dyDescent="0.3">
      <c r="A265" s="36"/>
      <c r="B265" s="56">
        <v>7360116</v>
      </c>
      <c r="C265" s="35" t="s">
        <v>163</v>
      </c>
      <c r="D265" s="56" t="str">
        <f>VLOOKUP(B265,MATERIALES!$A$2:$C$129,3,0)</f>
        <v>Kg</v>
      </c>
      <c r="E265" s="56">
        <v>0.1</v>
      </c>
      <c r="F265" s="7">
        <f>VLOOKUP(B265,MATERIALES!$A$2:$D$110,4,0)</f>
        <v>0</v>
      </c>
      <c r="G265" s="7">
        <f t="shared" si="7"/>
        <v>0</v>
      </c>
      <c r="H265" s="7"/>
    </row>
    <row r="266" spans="1:8" x14ac:dyDescent="0.3">
      <c r="A266" s="36"/>
      <c r="B266" s="56">
        <v>7361506</v>
      </c>
      <c r="C266" s="35" t="s">
        <v>851</v>
      </c>
      <c r="D266" s="56" t="str">
        <f>VLOOKUP(B266,MATERIALES!$A$2:$C$129,3,0)</f>
        <v>kg</v>
      </c>
      <c r="E266" s="56">
        <v>3</v>
      </c>
      <c r="F266" s="7">
        <f>VLOOKUP(B266,MATERIALES!$A$2:$D$110,4,0)</f>
        <v>0</v>
      </c>
      <c r="G266" s="7">
        <f t="shared" si="7"/>
        <v>0</v>
      </c>
      <c r="H266" s="7"/>
    </row>
    <row r="267" spans="1:8" x14ac:dyDescent="0.3">
      <c r="A267" s="36"/>
      <c r="B267" s="56">
        <v>7568208</v>
      </c>
      <c r="C267" s="35" t="s">
        <v>852</v>
      </c>
      <c r="D267" s="56" t="str">
        <f>VLOOKUP(B267,MATERIALES!$A$2:$C$129,3,0)</f>
        <v>u</v>
      </c>
      <c r="E267" s="56">
        <v>4</v>
      </c>
      <c r="F267" s="7">
        <f>VLOOKUP(B267,MATERIALES!$A$2:$D$110,4,0)</f>
        <v>0</v>
      </c>
      <c r="G267" s="7">
        <f t="shared" si="7"/>
        <v>0</v>
      </c>
      <c r="H267" s="7"/>
    </row>
    <row r="268" spans="1:8" x14ac:dyDescent="0.3">
      <c r="A268" s="36"/>
      <c r="B268" s="56">
        <v>2992810</v>
      </c>
      <c r="C268" s="35" t="s">
        <v>853</v>
      </c>
      <c r="D268" s="56" t="str">
        <f>VLOOKUP(B268,MATERIALES!$A$2:$C$129,3,0)</f>
        <v>u</v>
      </c>
      <c r="E268" s="56">
        <v>4</v>
      </c>
      <c r="F268" s="7">
        <f>VLOOKUP(B268,MATERIALES!$A$2:$D$110,4,0)</f>
        <v>0</v>
      </c>
      <c r="G268" s="7">
        <f t="shared" si="7"/>
        <v>0</v>
      </c>
      <c r="H268" s="7"/>
    </row>
    <row r="269" spans="1:8" x14ac:dyDescent="0.3">
      <c r="A269" s="36"/>
      <c r="B269" s="56">
        <v>2361004</v>
      </c>
      <c r="C269" s="35" t="s">
        <v>854</v>
      </c>
      <c r="D269" s="56" t="str">
        <f>VLOOKUP(B269,MATERIALES!$A$2:$C$129,3,0)</f>
        <v>u</v>
      </c>
      <c r="E269" s="56">
        <v>2</v>
      </c>
      <c r="F269" s="7">
        <f>VLOOKUP(B269,MATERIALES!$A$2:$D$110,4,0)</f>
        <v>0</v>
      </c>
      <c r="G269" s="7">
        <f t="shared" si="7"/>
        <v>0</v>
      </c>
      <c r="H269" s="7"/>
    </row>
    <row r="270" spans="1:8" x14ac:dyDescent="0.3">
      <c r="A270" s="36"/>
      <c r="B270" s="56">
        <v>2860106</v>
      </c>
      <c r="C270" s="35" t="s">
        <v>855</v>
      </c>
      <c r="D270" s="56" t="str">
        <f>VLOOKUP(B270,MATERIALES!$A$2:$C$129,3,0)</f>
        <v>u</v>
      </c>
      <c r="E270" s="56">
        <v>3</v>
      </c>
      <c r="F270" s="7">
        <f>VLOOKUP(B270,MATERIALES!$A$2:$D$110,4,0)</f>
        <v>0</v>
      </c>
      <c r="G270" s="7">
        <f t="shared" si="7"/>
        <v>0</v>
      </c>
      <c r="H270" s="7"/>
    </row>
    <row r="271" spans="1:8" x14ac:dyDescent="0.3">
      <c r="A271" s="36"/>
      <c r="B271" s="56">
        <v>11751218</v>
      </c>
      <c r="C271" s="35" t="s">
        <v>536</v>
      </c>
      <c r="D271" s="56" t="str">
        <f>VLOOKUP(B271,MATERIALES!$A$2:$C$129,3,0)</f>
        <v>u</v>
      </c>
      <c r="E271" s="56">
        <v>0.1</v>
      </c>
      <c r="F271" s="7">
        <f>VLOOKUP(B271,MATERIALES!$A$2:$D$110,4,0)</f>
        <v>0</v>
      </c>
      <c r="G271" s="7">
        <f t="shared" si="7"/>
        <v>0</v>
      </c>
      <c r="H271" s="7"/>
    </row>
    <row r="272" spans="1:8" x14ac:dyDescent="0.3">
      <c r="A272" s="36"/>
      <c r="B272" s="56">
        <v>4353913</v>
      </c>
      <c r="C272" s="35" t="s">
        <v>856</v>
      </c>
      <c r="D272" s="56" t="str">
        <f>VLOOKUP(B272,MATERIALES!$A$2:$C$129,3,0)</f>
        <v>u</v>
      </c>
      <c r="E272" s="56">
        <v>3</v>
      </c>
      <c r="F272" s="7">
        <f>VLOOKUP(B272,MATERIALES!$A$2:$D$110,4,0)</f>
        <v>0</v>
      </c>
      <c r="G272" s="7">
        <f t="shared" si="7"/>
        <v>0</v>
      </c>
      <c r="H272" s="7"/>
    </row>
    <row r="273" spans="1:8" x14ac:dyDescent="0.3">
      <c r="A273" s="36"/>
      <c r="B273" s="56">
        <v>4751035</v>
      </c>
      <c r="C273" s="35" t="s">
        <v>857</v>
      </c>
      <c r="D273" s="56" t="str">
        <f>VLOOKUP(B273,MATERIALES!$A$2:$C$129,3,0)</f>
        <v>u</v>
      </c>
      <c r="E273" s="56">
        <v>5</v>
      </c>
      <c r="F273" s="7">
        <f>VLOOKUP(B273,MATERIALES!$A$2:$D$110,4,0)</f>
        <v>0</v>
      </c>
      <c r="G273" s="7">
        <f t="shared" si="7"/>
        <v>0</v>
      </c>
      <c r="H273" s="7"/>
    </row>
    <row r="274" spans="1:8" ht="24" x14ac:dyDescent="0.3">
      <c r="A274" s="57" t="s">
        <v>139</v>
      </c>
      <c r="B274" s="56">
        <v>1104335</v>
      </c>
      <c r="C274" s="35" t="s">
        <v>858</v>
      </c>
      <c r="D274" s="56" t="str">
        <f>VLOOKUP(B274,MATERIALES!$A$2:$C$129,3,0)</f>
        <v>m</v>
      </c>
      <c r="E274" s="56">
        <v>1</v>
      </c>
      <c r="F274" s="7">
        <f>VLOOKUP(B274,MATERIALES!$A$2:$D$110,4,0)</f>
        <v>0</v>
      </c>
      <c r="G274" s="7">
        <f t="shared" si="7"/>
        <v>0</v>
      </c>
      <c r="H274" s="7">
        <f>G274</f>
        <v>0</v>
      </c>
    </row>
    <row r="275" spans="1:8" x14ac:dyDescent="0.3">
      <c r="A275" s="36" t="s">
        <v>859</v>
      </c>
      <c r="B275" s="56">
        <v>2820196</v>
      </c>
      <c r="C275" s="35" t="s">
        <v>554</v>
      </c>
      <c r="D275" s="56" t="str">
        <f>VLOOKUP(B275,MATERIALES!$A$2:$C$129,3,0)</f>
        <v>u</v>
      </c>
      <c r="E275" s="56">
        <v>1</v>
      </c>
      <c r="F275" s="7">
        <f>VLOOKUP(B275,MATERIALES!$A$2:$D$110,4,0)</f>
        <v>0</v>
      </c>
      <c r="G275" s="7">
        <f t="shared" si="7"/>
        <v>0</v>
      </c>
      <c r="H275" s="7">
        <f>G275</f>
        <v>0</v>
      </c>
    </row>
    <row r="276" spans="1:8" x14ac:dyDescent="0.3">
      <c r="A276" s="36" t="s">
        <v>859</v>
      </c>
      <c r="B276" s="56">
        <v>7537771</v>
      </c>
      <c r="C276" s="35" t="s">
        <v>556</v>
      </c>
      <c r="D276" s="56" t="str">
        <f>VLOOKUP(B276,MATERIALES!$A$2:$C$129,3,0)</f>
        <v>u</v>
      </c>
      <c r="E276" s="56">
        <v>1</v>
      </c>
      <c r="F276" s="7">
        <f>VLOOKUP(B276,MATERIALES!$A$2:$D$117,4,0)</f>
        <v>0</v>
      </c>
      <c r="G276" s="7">
        <f t="shared" si="7"/>
        <v>0</v>
      </c>
      <c r="H276" s="7">
        <f>G276</f>
        <v>0</v>
      </c>
    </row>
    <row r="277" spans="1:8" ht="24" x14ac:dyDescent="0.3">
      <c r="A277" s="36" t="s">
        <v>140</v>
      </c>
      <c r="B277" s="56">
        <v>1104335</v>
      </c>
      <c r="C277" s="35" t="s">
        <v>858</v>
      </c>
      <c r="D277" s="56" t="str">
        <f>VLOOKUP(B277,MATERIALES!$A$2:$C$129,3,0)</f>
        <v>m</v>
      </c>
      <c r="E277" s="56">
        <v>0.5</v>
      </c>
      <c r="F277" s="7">
        <f>VLOOKUP(B277,MATERIALES!$A$2:$D$117,4,0)</f>
        <v>0</v>
      </c>
      <c r="G277" s="7">
        <f t="shared" si="7"/>
        <v>0</v>
      </c>
      <c r="H277" s="7">
        <f>SUM(G277:G279)</f>
        <v>0</v>
      </c>
    </row>
    <row r="278" spans="1:8" x14ac:dyDescent="0.3">
      <c r="A278" s="36"/>
      <c r="B278" s="56">
        <v>2543150</v>
      </c>
      <c r="C278" s="35" t="s">
        <v>860</v>
      </c>
      <c r="D278" s="56" t="str">
        <f>VLOOKUP(B278,MATERIALES!$A$2:$C$129,3,0)</f>
        <v>u</v>
      </c>
      <c r="E278" s="56">
        <v>2</v>
      </c>
      <c r="F278" s="7">
        <f>VLOOKUP(B278,MATERIALES!$A$2:$D$117,4,0)</f>
        <v>0</v>
      </c>
      <c r="G278" s="7">
        <f t="shared" si="7"/>
        <v>0</v>
      </c>
      <c r="H278" s="7"/>
    </row>
    <row r="279" spans="1:8" x14ac:dyDescent="0.3">
      <c r="A279" s="36"/>
      <c r="B279" s="56">
        <v>4370512</v>
      </c>
      <c r="C279" s="35" t="s">
        <v>861</v>
      </c>
      <c r="D279" s="56" t="str">
        <f>VLOOKUP(B279,MATERIALES!$A$2:$C$129,3,0)</f>
        <v>u</v>
      </c>
      <c r="E279" s="56">
        <v>1</v>
      </c>
      <c r="F279" s="7">
        <f>VLOOKUP(B279,MATERIALES!$A$2:$D$117,4,0)</f>
        <v>0</v>
      </c>
      <c r="G279" s="7">
        <f t="shared" si="7"/>
        <v>0</v>
      </c>
      <c r="H279" s="7"/>
    </row>
    <row r="280" spans="1:8" ht="12" customHeight="1" x14ac:dyDescent="0.3">
      <c r="A280" s="36" t="s">
        <v>20</v>
      </c>
      <c r="B280" s="56">
        <v>2351618</v>
      </c>
      <c r="C280" s="35" t="s">
        <v>233</v>
      </c>
      <c r="D280" s="56" t="str">
        <f>VLOOKUP(B280,MATERIALES!$A$2:$C$129,3,0)</f>
        <v>u</v>
      </c>
      <c r="E280" s="56">
        <v>1</v>
      </c>
      <c r="F280" s="7">
        <f>VLOOKUP(B280,MATERIALES!$A$2:$D$117,4,0)</f>
        <v>0</v>
      </c>
      <c r="G280" s="7">
        <f t="shared" si="7"/>
        <v>0</v>
      </c>
      <c r="H280" s="7">
        <f>SUM(G280:G282)</f>
        <v>0</v>
      </c>
    </row>
    <row r="281" spans="1:8" ht="12" customHeight="1" x14ac:dyDescent="0.3">
      <c r="A281" s="36"/>
      <c r="B281" s="56">
        <v>1011135</v>
      </c>
      <c r="C281" s="35" t="s">
        <v>862</v>
      </c>
      <c r="D281" s="56" t="str">
        <f>VLOOKUP(B281,MATERIALES!$A$2:$C$129,3,0)</f>
        <v>m</v>
      </c>
      <c r="E281" s="56">
        <v>2</v>
      </c>
      <c r="F281" s="7">
        <f>VLOOKUP(B281,MATERIALES!$A$2:$D$117,4,0)</f>
        <v>0</v>
      </c>
      <c r="G281" s="7">
        <f t="shared" si="7"/>
        <v>0</v>
      </c>
      <c r="H281" s="7"/>
    </row>
    <row r="282" spans="1:8" ht="12" customHeight="1" x14ac:dyDescent="0.3">
      <c r="A282" s="36"/>
      <c r="B282" s="56">
        <v>2351655</v>
      </c>
      <c r="C282" s="35" t="s">
        <v>863</v>
      </c>
      <c r="D282" s="56" t="str">
        <f>VLOOKUP(B282,MATERIALES!$A$2:$C$129,3,0)</f>
        <v>u</v>
      </c>
      <c r="E282" s="56">
        <v>1</v>
      </c>
      <c r="F282" s="7">
        <f>VLOOKUP(B282,MATERIALES!$A$2:$D$117,4,0)</f>
        <v>0</v>
      </c>
      <c r="G282" s="7">
        <f t="shared" si="7"/>
        <v>0</v>
      </c>
      <c r="H282" s="7"/>
    </row>
    <row r="283" spans="1:8" x14ac:dyDescent="0.3">
      <c r="A283" s="36"/>
      <c r="B283" s="56">
        <v>2865054</v>
      </c>
      <c r="C283" s="35" t="s">
        <v>555</v>
      </c>
      <c r="D283" s="56" t="str">
        <f>VLOOKUP(B283,MATERIALES!$A$2:$C$129,3,0)</f>
        <v>u</v>
      </c>
      <c r="E283" s="56">
        <v>1</v>
      </c>
      <c r="F283" s="7">
        <f>VLOOKUP(B283,MATERIALES!$A$2:$D$117,4,0)</f>
        <v>0</v>
      </c>
      <c r="G283" s="7">
        <f t="shared" si="7"/>
        <v>0</v>
      </c>
      <c r="H283" s="7">
        <f>G283</f>
        <v>0</v>
      </c>
    </row>
    <row r="284" spans="1:8" x14ac:dyDescent="0.3">
      <c r="A284" s="58"/>
      <c r="B284" s="59"/>
      <c r="C284" s="60"/>
      <c r="D284" s="59"/>
      <c r="E284" s="59"/>
      <c r="F284" s="23"/>
      <c r="G284" s="23"/>
      <c r="H284" s="23"/>
    </row>
    <row r="285" spans="1:8" x14ac:dyDescent="0.3">
      <c r="A285" s="58"/>
      <c r="B285" s="59"/>
      <c r="C285" s="60"/>
      <c r="D285" s="59"/>
      <c r="E285" s="59"/>
      <c r="F285" s="23"/>
      <c r="G285" s="23"/>
      <c r="H285" s="23"/>
    </row>
    <row r="286" spans="1:8" x14ac:dyDescent="0.3">
      <c r="A286" s="58"/>
      <c r="B286" s="59"/>
      <c r="C286" s="60"/>
      <c r="D286" s="59"/>
      <c r="E286" s="59"/>
      <c r="F286" s="23"/>
      <c r="G286" s="23"/>
      <c r="H286" s="23"/>
    </row>
    <row r="287" spans="1:8" x14ac:dyDescent="0.3">
      <c r="F287" s="53"/>
      <c r="G287" s="53"/>
      <c r="H287" s="53"/>
    </row>
    <row r="288" spans="1:8" x14ac:dyDescent="0.3">
      <c r="F288" s="53"/>
      <c r="G288" s="53"/>
      <c r="H288" s="53"/>
    </row>
    <row r="289" spans="1:8" x14ac:dyDescent="0.3">
      <c r="F289" s="53"/>
      <c r="G289" s="53"/>
      <c r="H289" s="53"/>
    </row>
    <row r="290" spans="1:8" x14ac:dyDescent="0.3">
      <c r="F290" s="53"/>
      <c r="G290" s="53"/>
      <c r="H290" s="53"/>
    </row>
    <row r="291" spans="1:8" x14ac:dyDescent="0.3">
      <c r="F291" s="53"/>
      <c r="G291" s="53"/>
      <c r="H291" s="53"/>
    </row>
    <row r="292" spans="1:8" x14ac:dyDescent="0.3">
      <c r="F292" s="53"/>
      <c r="G292" s="53"/>
      <c r="H292" s="53"/>
    </row>
    <row r="293" spans="1:8" x14ac:dyDescent="0.3">
      <c r="F293" s="53"/>
      <c r="G293" s="53"/>
      <c r="H293" s="53"/>
    </row>
    <row r="294" spans="1:8" x14ac:dyDescent="0.3">
      <c r="F294" s="53"/>
      <c r="G294" s="53"/>
      <c r="H294" s="53"/>
    </row>
    <row r="295" spans="1:8" x14ac:dyDescent="0.3">
      <c r="F295" s="53"/>
      <c r="G295" s="53"/>
      <c r="H295" s="53"/>
    </row>
    <row r="296" spans="1:8" x14ac:dyDescent="0.3">
      <c r="F296" s="53"/>
      <c r="G296" s="53"/>
      <c r="H296" s="53"/>
    </row>
    <row r="297" spans="1:8" x14ac:dyDescent="0.3">
      <c r="F297" s="53"/>
      <c r="G297" s="53"/>
      <c r="H297" s="53"/>
    </row>
    <row r="298" spans="1:8" x14ac:dyDescent="0.3">
      <c r="F298" s="53"/>
      <c r="G298" s="53"/>
      <c r="H298" s="53"/>
    </row>
    <row r="299" spans="1:8" x14ac:dyDescent="0.3">
      <c r="F299" s="53"/>
      <c r="G299" s="53"/>
      <c r="H299" s="53"/>
    </row>
    <row r="301" spans="1:8" x14ac:dyDescent="0.3">
      <c r="A301" s="198" t="s">
        <v>188</v>
      </c>
      <c r="B301" s="198"/>
      <c r="C301" s="199" t="str">
        <f>RESUMEN_OFERTA!B10</f>
        <v>XXXXXXXXX</v>
      </c>
      <c r="D301" s="200"/>
      <c r="E301" s="200"/>
      <c r="F301" s="200"/>
      <c r="G301" s="200"/>
      <c r="H301" s="201"/>
    </row>
    <row r="302" spans="1:8" x14ac:dyDescent="0.3">
      <c r="A302" s="29"/>
      <c r="B302" s="54"/>
    </row>
    <row r="303" spans="1:8" x14ac:dyDescent="0.3">
      <c r="A303" s="29"/>
      <c r="B303" s="54"/>
    </row>
    <row r="304" spans="1:8" x14ac:dyDescent="0.3">
      <c r="A304" s="29"/>
      <c r="B304" s="54"/>
    </row>
    <row r="305" spans="1:2" x14ac:dyDescent="0.3">
      <c r="A305" s="198" t="s">
        <v>190</v>
      </c>
      <c r="B305" s="198"/>
    </row>
  </sheetData>
  <sheetProtection algorithmName="SHA-512" hashValue="96mxWuFqAR/DdHclvwMQizJibOnLgMwgSWOPqb0uxYg/+Qkk0vOd+B/HNbsQ6i3qjL3Dy9A3f4g1EF+Ph32lIw==" saltValue="aMZoT9xPV7LgslaYZunIZA==" spinCount="100000" sheet="1" objects="1" scenarios="1"/>
  <autoFilter ref="A1:H272" xr:uid="{00000000-0009-0000-0000-000007000000}"/>
  <mergeCells count="3">
    <mergeCell ref="A301:B301"/>
    <mergeCell ref="C301:H301"/>
    <mergeCell ref="A305:B305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99"/>
  <sheetViews>
    <sheetView zoomScale="130" zoomScaleNormal="130" workbookViewId="0">
      <selection activeCell="A2" sqref="A2"/>
    </sheetView>
  </sheetViews>
  <sheetFormatPr baseColWidth="10" defaultColWidth="11.44140625" defaultRowHeight="14.4" x14ac:dyDescent="0.3"/>
  <cols>
    <col min="1" max="1" width="17" style="45" bestFit="1" customWidth="1"/>
    <col min="2" max="2" width="72.88671875" style="37" customWidth="1"/>
    <col min="3" max="3" width="11.88671875" style="38" bestFit="1" customWidth="1"/>
    <col min="4" max="5" width="11.88671875" style="37" customWidth="1"/>
    <col min="6" max="6" width="10.88671875" style="37" bestFit="1" customWidth="1"/>
    <col min="7" max="9" width="11.44140625" style="37"/>
    <col min="10" max="10" width="16.6640625" style="37" bestFit="1" customWidth="1"/>
    <col min="11" max="16384" width="11.44140625" style="37"/>
  </cols>
  <sheetData>
    <row r="1" spans="1:6" x14ac:dyDescent="0.3">
      <c r="A1" s="47" t="s">
        <v>179</v>
      </c>
      <c r="B1" s="33" t="s">
        <v>177</v>
      </c>
      <c r="C1" s="33" t="s">
        <v>3</v>
      </c>
      <c r="D1" s="33" t="s">
        <v>22</v>
      </c>
      <c r="E1" s="33" t="s">
        <v>141</v>
      </c>
      <c r="F1" s="33" t="s">
        <v>181</v>
      </c>
    </row>
    <row r="2" spans="1:6" s="44" customFormat="1" x14ac:dyDescent="0.3">
      <c r="A2" s="48">
        <v>11890109</v>
      </c>
      <c r="B2" s="35" t="str">
        <f>VLOOKUP(A2,MATERIALES!$A$2:$B$110,2,0)</f>
        <v>SUELDA EXOTERMICA, CARGA 90 GRAMOS</v>
      </c>
      <c r="C2" s="36" t="str">
        <f>VLOOKUP(A2,MATERIALES!$A$2:$C$135,3,0)</f>
        <v>u</v>
      </c>
      <c r="D2" s="36">
        <v>64</v>
      </c>
      <c r="E2" s="40">
        <f>VLOOKUP(A2,MATERIALES!$A$2:$D$135,4,0)</f>
        <v>0</v>
      </c>
      <c r="F2" s="40">
        <f t="shared" ref="F2:F56" si="0">D2*E2</f>
        <v>0</v>
      </c>
    </row>
    <row r="3" spans="1:6" s="44" customFormat="1" x14ac:dyDescent="0.3">
      <c r="A3" s="48">
        <v>11751218</v>
      </c>
      <c r="B3" s="35" t="str">
        <f>VLOOKUP(A3,MATERIALES!$A$2:$B$110,2,0)</f>
        <v>CINTA ELECTRICA VINILO PVC 19 MM ANCHO, 20.1 M.DE LONGITUD.</v>
      </c>
      <c r="C3" s="36" t="str">
        <f>VLOOKUP(A3,MATERIALES!$A$2:$C$135,3,0)</f>
        <v>u</v>
      </c>
      <c r="D3" s="36">
        <v>11.85</v>
      </c>
      <c r="E3" s="40">
        <f>VLOOKUP(A3,MATERIALES!$A$2:$D$135,4,0)</f>
        <v>0</v>
      </c>
      <c r="F3" s="40">
        <f t="shared" si="0"/>
        <v>0</v>
      </c>
    </row>
    <row r="4" spans="1:6" s="44" customFormat="1" x14ac:dyDescent="0.3">
      <c r="A4" s="48">
        <v>7543001</v>
      </c>
      <c r="B4" s="35" t="str">
        <f>VLOOKUP(A4,MATERIALES!$A$2:$B$110,2,0)</f>
        <v>AGUA PARA CONSTRUCCION</v>
      </c>
      <c r="C4" s="36" t="str">
        <f>VLOOKUP(A4,MATERIALES!$A$2:$C$135,3,0)</f>
        <v>m3</v>
      </c>
      <c r="D4" s="36">
        <v>0.70000000000000007</v>
      </c>
      <c r="E4" s="40">
        <f>VLOOKUP(A4,MATERIALES!$A$2:$D$135,4,0)</f>
        <v>0</v>
      </c>
      <c r="F4" s="40">
        <f t="shared" si="0"/>
        <v>0</v>
      </c>
    </row>
    <row r="5" spans="1:6" s="44" customFormat="1" x14ac:dyDescent="0.3">
      <c r="A5" s="48">
        <v>7360116</v>
      </c>
      <c r="B5" s="35" t="str">
        <f>VLOOKUP(A5,MATERIALES!$A$2:$B$110,2,0)</f>
        <v>ALAMBRE GALVANIZADO NO. 16 BWG</v>
      </c>
      <c r="C5" s="36" t="str">
        <f>VLOOKUP(A5,MATERIALES!$A$2:$C$135,3,0)</f>
        <v>Kg</v>
      </c>
      <c r="D5" s="36">
        <v>2.7</v>
      </c>
      <c r="E5" s="40">
        <f>VLOOKUP(A5,MATERIALES!$A$2:$D$135,4,0)</f>
        <v>0</v>
      </c>
      <c r="F5" s="40">
        <f t="shared" si="0"/>
        <v>0</v>
      </c>
    </row>
    <row r="6" spans="1:6" s="44" customFormat="1" x14ac:dyDescent="0.3">
      <c r="A6" s="48">
        <v>7070430</v>
      </c>
      <c r="B6" s="35" t="str">
        <f>VLOOKUP(A6,MATERIALES!$A$2:$B$110,2,0)</f>
        <v>BLOQUE DE HORMIGON PARA ANCLAJE, FORMA TRONCO CONICO DE 40 X 15 X 20 CM</v>
      </c>
      <c r="C6" s="36" t="str">
        <f>VLOOKUP(A6,MATERIALES!$A$2:$C$135,3,0)</f>
        <v>u</v>
      </c>
      <c r="D6" s="36">
        <v>76</v>
      </c>
      <c r="E6" s="40">
        <f>VLOOKUP(A6,MATERIALES!$A$2:$D$135,4,0)</f>
        <v>0</v>
      </c>
      <c r="F6" s="40">
        <f t="shared" si="0"/>
        <v>0</v>
      </c>
    </row>
    <row r="7" spans="1:6" s="44" customFormat="1" x14ac:dyDescent="0.3">
      <c r="A7" s="48">
        <v>7027303</v>
      </c>
      <c r="B7" s="35" t="str">
        <f>VLOOKUP(A7,MATERIALES!$A$2:$B$110,2,0)</f>
        <v>RIPIO TRITURADO 3/4"</v>
      </c>
      <c r="C7" s="36" t="str">
        <f>VLOOKUP(A7,MATERIALES!$A$2:$C$135,3,0)</f>
        <v>m3</v>
      </c>
      <c r="D7" s="36">
        <v>0.6</v>
      </c>
      <c r="E7" s="40">
        <f>VLOOKUP(A7,MATERIALES!$A$2:$D$135,4,0)</f>
        <v>0</v>
      </c>
      <c r="F7" s="40">
        <f t="shared" si="0"/>
        <v>0</v>
      </c>
    </row>
    <row r="8" spans="1:6" s="44" customFormat="1" x14ac:dyDescent="0.3">
      <c r="A8" s="48">
        <v>7020104</v>
      </c>
      <c r="B8" s="35" t="str">
        <f>VLOOKUP(A8,MATERIALES!$A$2:$B$110,2,0)</f>
        <v>ARENA DE RIO</v>
      </c>
      <c r="C8" s="36" t="str">
        <f>VLOOKUP(A8,MATERIALES!$A$2:$C$135,3,0)</f>
        <v>m3</v>
      </c>
      <c r="D8" s="36">
        <v>0.44</v>
      </c>
      <c r="E8" s="40">
        <f>VLOOKUP(A8,MATERIALES!$A$2:$D$135,4,0)</f>
        <v>0</v>
      </c>
      <c r="F8" s="40">
        <f t="shared" si="0"/>
        <v>0</v>
      </c>
    </row>
    <row r="9" spans="1:6" s="44" customFormat="1" x14ac:dyDescent="0.3">
      <c r="A9" s="48">
        <v>7011505</v>
      </c>
      <c r="B9" s="35" t="str">
        <f>VLOOKUP(A9,MATERIALES!$A$2:$B$110,2,0)</f>
        <v>CEMENTO GRIS SACO DE 50 KG</v>
      </c>
      <c r="C9" s="36" t="str">
        <f>VLOOKUP(A9,MATERIALES!$A$2:$C$135,3,0)</f>
        <v>u</v>
      </c>
      <c r="D9" s="36">
        <v>7.5</v>
      </c>
      <c r="E9" s="40">
        <f>VLOOKUP(A9,MATERIALES!$A$2:$D$135,4,0)</f>
        <v>0</v>
      </c>
      <c r="F9" s="40">
        <f t="shared" si="0"/>
        <v>0</v>
      </c>
    </row>
    <row r="10" spans="1:6" s="44" customFormat="1" x14ac:dyDescent="0.3">
      <c r="A10" s="48">
        <v>6601403</v>
      </c>
      <c r="B10" s="35" t="str">
        <f>VLOOKUP(A10,MATERIALES!$A$2:$B$110,2,0)</f>
        <v>PIEDRA DE ASENTAR GRANO FINO Y GRANO GRUESO</v>
      </c>
      <c r="C10" s="36" t="str">
        <f>VLOOKUP(A10,MATERIALES!$A$2:$C$135,3,0)</f>
        <v>m3</v>
      </c>
      <c r="D10" s="36">
        <v>0.14000000000000001</v>
      </c>
      <c r="E10" s="40">
        <f>VLOOKUP(A10,MATERIALES!$A$2:$D$135,4,0)</f>
        <v>0</v>
      </c>
      <c r="F10" s="40">
        <f t="shared" si="0"/>
        <v>0</v>
      </c>
    </row>
    <row r="11" spans="1:6" s="44" customFormat="1" x14ac:dyDescent="0.3">
      <c r="A11" s="48">
        <v>4750935</v>
      </c>
      <c r="B11" s="35" t="str">
        <f>VLOOKUP(A11,MATERIALES!$A$2:$B$110,2,0)</f>
        <v>PRECINTO PLÁSTICO, 7 X 350 MM, CON PROTECCION UV</v>
      </c>
      <c r="C11" s="36" t="str">
        <f>VLOOKUP(A11,MATERIALES!$A$2:$C$135,3,0)</f>
        <v>u</v>
      </c>
      <c r="D11" s="36">
        <v>462</v>
      </c>
      <c r="E11" s="40">
        <f>VLOOKUP(A11,MATERIALES!$A$2:$D$135,4,0)</f>
        <v>0</v>
      </c>
      <c r="F11" s="40">
        <f t="shared" si="0"/>
        <v>0</v>
      </c>
    </row>
    <row r="12" spans="1:6" s="44" customFormat="1" x14ac:dyDescent="0.3">
      <c r="A12" s="48">
        <v>3017015</v>
      </c>
      <c r="B12" s="35" t="str">
        <f>VLOOKUP(A12,MATERIALES!$A$2:$B$110,2,0)</f>
        <v>TRANSF. MONOF. CONVENC. 50 KVA, 22.860 GRDY/13.200 - 120/240 V, 1B (MV) 3B (BV), +1/-3X2.5%</v>
      </c>
      <c r="C12" s="36" t="str">
        <f>VLOOKUP(A12,MATERIALES!$A$2:$C$135,3,0)</f>
        <v>u</v>
      </c>
      <c r="D12" s="36">
        <v>3</v>
      </c>
      <c r="E12" s="40">
        <f>VLOOKUP(A12,MATERIALES!$A$2:$D$135,4,0)</f>
        <v>0</v>
      </c>
      <c r="F12" s="40">
        <f t="shared" si="0"/>
        <v>0</v>
      </c>
    </row>
    <row r="13" spans="1:6" s="44" customFormat="1" x14ac:dyDescent="0.3">
      <c r="A13" s="48">
        <v>3017012</v>
      </c>
      <c r="B13" s="35" t="str">
        <f>VLOOKUP(A13,MATERIALES!$A$2:$B$110,2,0)</f>
        <v>TRANSF. MONOF. CONVENC. 37.5 KVA, 22.860 GRDY/13.200 - 120/240 V, 1B (MV) 3B (BV), +1/-3X2.5%</v>
      </c>
      <c r="C13" s="36" t="str">
        <f>VLOOKUP(A13,MATERIALES!$A$2:$C$135,3,0)</f>
        <v>u</v>
      </c>
      <c r="D13" s="36">
        <v>4</v>
      </c>
      <c r="E13" s="40">
        <f>VLOOKUP(A13,MATERIALES!$A$2:$D$135,4,0)</f>
        <v>0</v>
      </c>
      <c r="F13" s="40">
        <f t="shared" si="0"/>
        <v>0</v>
      </c>
    </row>
    <row r="14" spans="1:6" s="44" customFormat="1" x14ac:dyDescent="0.3">
      <c r="A14" s="48">
        <v>3017008</v>
      </c>
      <c r="B14" s="35" t="str">
        <f>VLOOKUP(A14,MATERIALES!$A$2:$B$110,2,0)</f>
        <v>TRANSF. MONOF. CONVENC. 25 KVA, 22.860 GRDY/13.200 - 120/240 V, 1B (MV) 3B (BV), +1/-3X2.5%</v>
      </c>
      <c r="C14" s="36" t="str">
        <f>VLOOKUP(A14,MATERIALES!$A$2:$C$135,3,0)</f>
        <v>u</v>
      </c>
      <c r="D14" s="36">
        <v>4</v>
      </c>
      <c r="E14" s="40">
        <f>VLOOKUP(A14,MATERIALES!$A$2:$D$135,4,0)</f>
        <v>0</v>
      </c>
      <c r="F14" s="40">
        <f t="shared" si="0"/>
        <v>0</v>
      </c>
    </row>
    <row r="15" spans="1:6" s="44" customFormat="1" x14ac:dyDescent="0.3">
      <c r="A15" s="48">
        <v>3017005</v>
      </c>
      <c r="B15" s="35" t="str">
        <f>VLOOKUP(A15,MATERIALES!$A$2:$B$110,2,0)</f>
        <v>TRANSF. MONOF. CONVENC. 15 KVA, 22.860 GRDY/13.200 - 120/240 V, 1B (MV) 3B (BV), +1/-3X2.5%</v>
      </c>
      <c r="C15" s="36" t="str">
        <f>VLOOKUP(A15,MATERIALES!$A$2:$C$135,3,0)</f>
        <v>u</v>
      </c>
      <c r="D15" s="36">
        <v>3</v>
      </c>
      <c r="E15" s="40">
        <f>VLOOKUP(A15,MATERIALES!$A$2:$D$135,4,0)</f>
        <v>0</v>
      </c>
      <c r="F15" s="40">
        <f t="shared" si="0"/>
        <v>0</v>
      </c>
    </row>
    <row r="16" spans="1:6" s="44" customFormat="1" x14ac:dyDescent="0.3">
      <c r="A16" s="48">
        <v>2988216</v>
      </c>
      <c r="B16" s="35" t="str">
        <f>VLOOKUP(A16,MATERIALES!$A$2:$B$110,2,0)</f>
        <v>TUERCA OJO OVALADO DE ACERO GALV. PARA PERNO DE 16 MM DIAM.</v>
      </c>
      <c r="C16" s="36" t="str">
        <f>VLOOKUP(A16,MATERIALES!$A$2:$C$135,3,0)</f>
        <v>u</v>
      </c>
      <c r="D16" s="36">
        <v>12</v>
      </c>
      <c r="E16" s="40">
        <f>VLOOKUP(A16,MATERIALES!$A$2:$D$135,4,0)</f>
        <v>0</v>
      </c>
      <c r="F16" s="40">
        <f t="shared" si="0"/>
        <v>0</v>
      </c>
    </row>
    <row r="17" spans="1:6" s="44" customFormat="1" x14ac:dyDescent="0.3">
      <c r="A17" s="48">
        <v>2980684</v>
      </c>
      <c r="B17" s="35" t="str">
        <f>VLOOKUP(A17,MATERIALES!$A$2:$B$110,2,0)</f>
        <v>PERNO ROSCA CORRIDA, ACERO GALV, 4 TUERCAS Y 4 ARANDELAS PLANAS Y 4 PRESION, 16 X 300 MM</v>
      </c>
      <c r="C17" s="36" t="str">
        <f>VLOOKUP(A17,MATERIALES!$A$2:$C$135,3,0)</f>
        <v>u</v>
      </c>
      <c r="D17" s="36">
        <v>36</v>
      </c>
      <c r="E17" s="40">
        <f>VLOOKUP(A17,MATERIALES!$A$2:$D$135,4,0)</f>
        <v>0</v>
      </c>
      <c r="F17" s="40">
        <f t="shared" si="0"/>
        <v>0</v>
      </c>
    </row>
    <row r="18" spans="1:6" s="44" customFormat="1" ht="24" x14ac:dyDescent="0.3">
      <c r="A18" s="48">
        <v>2901614</v>
      </c>
      <c r="B18" s="35" t="str">
        <f>VLOOKUP(A18,MATERIALES!$A$2:$B$110,2,0)</f>
        <v>PERNO MAQUINA DE ACERO GALVANIZADO TUERCA ARANDELA PLANA Y DE PRESION 16 MM X 38 MM (5/8" X 1 1/2")</v>
      </c>
      <c r="C18" s="36" t="str">
        <f>VLOOKUP(A18,MATERIALES!$A$2:$C$135,3,0)</f>
        <v>u</v>
      </c>
      <c r="D18" s="36">
        <v>129</v>
      </c>
      <c r="E18" s="40">
        <f>VLOOKUP(A18,MATERIALES!$A$2:$D$135,4,0)</f>
        <v>0</v>
      </c>
      <c r="F18" s="40">
        <f t="shared" si="0"/>
        <v>0</v>
      </c>
    </row>
    <row r="19" spans="1:6" s="44" customFormat="1" ht="24" x14ac:dyDescent="0.3">
      <c r="A19" s="48">
        <v>2900814</v>
      </c>
      <c r="B19" s="35" t="str">
        <f>VLOOKUP(A19,MATERIALES!$A$2:$B$110,2,0)</f>
        <v>PERNO MAQUINA DE ACERO GALVANIZADO, TUERCA, ARANDELA PLANA Y DE PRESION, 8 MM X 38 MM (5/16" X 1 1/2")</v>
      </c>
      <c r="C19" s="36" t="str">
        <f>VLOOKUP(A19,MATERIALES!$A$2:$C$135,3,0)</f>
        <v>u</v>
      </c>
      <c r="D19" s="36">
        <v>104</v>
      </c>
      <c r="E19" s="40">
        <f>VLOOKUP(A19,MATERIALES!$A$2:$D$135,4,0)</f>
        <v>0</v>
      </c>
      <c r="F19" s="40">
        <f t="shared" si="0"/>
        <v>0</v>
      </c>
    </row>
    <row r="20" spans="1:6" s="44" customFormat="1" x14ac:dyDescent="0.3">
      <c r="A20" s="48">
        <v>2885925</v>
      </c>
      <c r="B20" s="35" t="str">
        <f>VLOOKUP(A20,MATERIALES!$A$2:$B$110,2,0)</f>
        <v>BRAZO DE ACERO GALVANIZADO, TUBULAR, TENSOR FAROL, ESPESOR 3 MM, DIAM 2", 1500 MM</v>
      </c>
      <c r="C20" s="36" t="str">
        <f>VLOOKUP(A20,MATERIALES!$A$2:$C$135,3,0)</f>
        <v>u</v>
      </c>
      <c r="D20" s="36">
        <v>13</v>
      </c>
      <c r="E20" s="40">
        <f>VLOOKUP(A20,MATERIALES!$A$2:$D$135,4,0)</f>
        <v>0</v>
      </c>
      <c r="F20" s="40">
        <f t="shared" si="0"/>
        <v>0</v>
      </c>
    </row>
    <row r="21" spans="1:6" s="44" customFormat="1" x14ac:dyDescent="0.3">
      <c r="A21" s="48">
        <v>2862321</v>
      </c>
      <c r="B21" s="35" t="str">
        <f>VLOOKUP(A21,MATERIALES!$A$2:$B$110,2,0)</f>
        <v>CAJA LAMINA ACERO GALV. 1,27 MM ESP, SOPORTE Y PROTECCION DE BASES PORTAFUSIBLES BV, POSTE</v>
      </c>
      <c r="C21" s="36" t="str">
        <f>VLOOKUP(A21,MATERIALES!$A$2:$C$135,3,0)</f>
        <v>u</v>
      </c>
      <c r="D21" s="36">
        <v>26</v>
      </c>
      <c r="E21" s="40">
        <f>VLOOKUP(A21,MATERIALES!$A$2:$D$135,4,0)</f>
        <v>0</v>
      </c>
      <c r="F21" s="40">
        <f t="shared" si="0"/>
        <v>0</v>
      </c>
    </row>
    <row r="22" spans="1:6" s="44" customFormat="1" ht="24" x14ac:dyDescent="0.3">
      <c r="A22" s="48">
        <v>2862222</v>
      </c>
      <c r="B22" s="35" t="str">
        <f>VLOOKUP(A22,MATERIALES!$A$2:$B$110,2,0)</f>
        <v>CAJA DE DISTRIBUCION DE ACERO PARA ACOMETIDAS AEREAS BIFASICAS,  600 V, 3 HILOS, 340 x 280 x 150 MM</v>
      </c>
      <c r="C22" s="36" t="str">
        <f>VLOOKUP(A22,MATERIALES!$A$2:$C$135,3,0)</f>
        <v>u</v>
      </c>
      <c r="D22" s="36">
        <v>77</v>
      </c>
      <c r="E22" s="40">
        <f>VLOOKUP(A22,MATERIALES!$A$2:$D$135,4,0)</f>
        <v>0</v>
      </c>
      <c r="F22" s="40">
        <f t="shared" si="0"/>
        <v>0</v>
      </c>
    </row>
    <row r="23" spans="1:6" s="44" customFormat="1" x14ac:dyDescent="0.3">
      <c r="A23" s="48">
        <v>2852618</v>
      </c>
      <c r="B23" s="35" t="str">
        <f>VLOOKUP(A23,MATERIALES!$A$2:$B$110,2,0)</f>
        <v>VARILLA DE ANCLAJE ACERO 5/8" (16 MM) DIAM. Y 1,80 M. LONG, COMPLETA.</v>
      </c>
      <c r="C23" s="36" t="str">
        <f>VLOOKUP(A23,MATERIALES!$A$2:$C$135,3,0)</f>
        <v>u</v>
      </c>
      <c r="D23" s="36">
        <v>76</v>
      </c>
      <c r="E23" s="40">
        <f>VLOOKUP(A23,MATERIALES!$A$2:$D$135,4,0)</f>
        <v>0</v>
      </c>
      <c r="F23" s="40">
        <f t="shared" si="0"/>
        <v>0</v>
      </c>
    </row>
    <row r="24" spans="1:6" s="44" customFormat="1" ht="24" x14ac:dyDescent="0.3">
      <c r="A24" s="48">
        <v>2851631</v>
      </c>
      <c r="B24" s="35" t="str">
        <f>VLOOKUP(A24,MATERIALES!$A$2:$B$110,2,0)</f>
        <v>PERNO "U" ACERO GALV, 2 TUERCAS, 2 ARANDELAS PLANAS Y 2 DE PRESIÓN, 16 MM (5/8"), 160 MM ANCHO DENTRO DE LA "U"</v>
      </c>
      <c r="C24" s="36" t="str">
        <f>VLOOKUP(A24,MATERIALES!$A$2:$C$135,3,0)</f>
        <v>u</v>
      </c>
      <c r="D24" s="36">
        <v>40</v>
      </c>
      <c r="E24" s="40">
        <f>VLOOKUP(A24,MATERIALES!$A$2:$D$135,4,0)</f>
        <v>0</v>
      </c>
      <c r="F24" s="40">
        <f t="shared" si="0"/>
        <v>0</v>
      </c>
    </row>
    <row r="25" spans="1:6" s="44" customFormat="1" x14ac:dyDescent="0.3">
      <c r="A25" s="48">
        <v>2834020</v>
      </c>
      <c r="B25" s="35" t="str">
        <f>VLOOKUP(A25,MATERIALES!$A$2:$B$110,2,0)</f>
        <v>PIE AMIGO DE ACERO GALVANIZADO, PERFIL "L", 40 X 40 X 6 MM, 2000 MM LONG</v>
      </c>
      <c r="C25" s="36" t="str">
        <f>VLOOKUP(A25,MATERIALES!$A$2:$C$135,3,0)</f>
        <v>u</v>
      </c>
      <c r="D25" s="36">
        <v>59</v>
      </c>
      <c r="E25" s="40">
        <f>VLOOKUP(A25,MATERIALES!$A$2:$D$135,4,0)</f>
        <v>0</v>
      </c>
      <c r="F25" s="40">
        <f t="shared" si="0"/>
        <v>0</v>
      </c>
    </row>
    <row r="26" spans="1:6" s="44" customFormat="1" x14ac:dyDescent="0.3">
      <c r="A26" s="48">
        <v>2834007</v>
      </c>
      <c r="B26" s="35" t="str">
        <f>VLOOKUP(A26,MATERIALES!$A$2:$B$110,2,0)</f>
        <v>PIE AMIGO DE ACERO GALVANIZADO, PERFIL "L", 40 X 40 X 6 MM, 700 MM LONG</v>
      </c>
      <c r="C26" s="36" t="str">
        <f>VLOOKUP(A26,MATERIALES!$A$2:$C$135,3,0)</f>
        <v>u</v>
      </c>
      <c r="D26" s="36">
        <v>17</v>
      </c>
      <c r="E26" s="40">
        <f>VLOOKUP(A26,MATERIALES!$A$2:$D$135,4,0)</f>
        <v>0</v>
      </c>
      <c r="F26" s="40">
        <f t="shared" si="0"/>
        <v>0</v>
      </c>
    </row>
    <row r="27" spans="1:6" s="44" customFormat="1" x14ac:dyDescent="0.3">
      <c r="A27" s="48">
        <v>2820642</v>
      </c>
      <c r="B27" s="35" t="str">
        <f>VLOOKUP(A27,MATERIALES!$A$2:$B$110,2,0)</f>
        <v>PLETINA DE UNION Y SOPORTE DE ACERO GALV. 75 X 6 MM Y 420 MM LONG.</v>
      </c>
      <c r="C27" s="36" t="str">
        <f>VLOOKUP(A27,MATERIALES!$A$2:$C$135,3,0)</f>
        <v>u</v>
      </c>
      <c r="D27" s="36">
        <v>18</v>
      </c>
      <c r="E27" s="40">
        <f>VLOOKUP(A27,MATERIALES!$A$2:$D$135,4,0)</f>
        <v>0</v>
      </c>
      <c r="F27" s="40">
        <f t="shared" si="0"/>
        <v>0</v>
      </c>
    </row>
    <row r="28" spans="1:6" s="44" customFormat="1" ht="24" x14ac:dyDescent="0.3">
      <c r="A28" s="48">
        <v>2820166</v>
      </c>
      <c r="B28" s="35" t="str">
        <f>VLOOKUP(A28,MATERIALES!$A$2:$B$110,2,0)</f>
        <v>ABRAZADERA DE ACERO GALV. PLETINA 50 X 6 MM, 2 PERNOS, DIAM 160 MM, EXTENSIÓN DOBLE, PERNO ROSCA CORRIDA 15 X 150 MM</v>
      </c>
      <c r="C28" s="36" t="str">
        <f>VLOOKUP(A28,MATERIALES!$A$2:$C$135,3,0)</f>
        <v>u</v>
      </c>
      <c r="D28" s="36">
        <v>12</v>
      </c>
      <c r="E28" s="40">
        <f>VLOOKUP(A28,MATERIALES!$A$2:$D$135,4,0)</f>
        <v>0</v>
      </c>
      <c r="F28" s="40">
        <f t="shared" si="0"/>
        <v>0</v>
      </c>
    </row>
    <row r="29" spans="1:6" s="44" customFormat="1" ht="24" x14ac:dyDescent="0.3">
      <c r="A29" s="48">
        <v>2820165</v>
      </c>
      <c r="B29" s="35" t="str">
        <f>VLOOKUP(A29,MATERIALES!$A$2:$B$110,2,0)</f>
        <v>ABRAZADERA DE ACERO GALV. PLETINA 50 X 6 MM, 2 PERNOS, DIAM 160 MM, EXTENSIÓN SIMPLE, PERNO ROSCA CORRIDA 15 X 150 MM</v>
      </c>
      <c r="C29" s="36" t="str">
        <f>VLOOKUP(A29,MATERIALES!$A$2:$C$135,3,0)</f>
        <v>u</v>
      </c>
      <c r="D29" s="36">
        <v>10</v>
      </c>
      <c r="E29" s="40">
        <f>VLOOKUP(A29,MATERIALES!$A$2:$D$135,4,0)</f>
        <v>0</v>
      </c>
      <c r="F29" s="40">
        <f t="shared" si="0"/>
        <v>0</v>
      </c>
    </row>
    <row r="30" spans="1:6" s="44" customFormat="1" x14ac:dyDescent="0.3">
      <c r="A30" s="48">
        <v>2820161</v>
      </c>
      <c r="B30" s="35" t="str">
        <f>VLOOKUP(A30,MATERIALES!$A$2:$B$110,2,0)</f>
        <v>ABRAZADERA DE PLETINA ACERO GALV. 3 PERNOS 50 X 6 MM, MONTAJE TRANSF. MONOFASICO</v>
      </c>
      <c r="C30" s="36" t="str">
        <f>VLOOKUP(A30,MATERIALES!$A$2:$C$135,3,0)</f>
        <v>u</v>
      </c>
      <c r="D30" s="36">
        <v>28</v>
      </c>
      <c r="E30" s="40">
        <f>VLOOKUP(A30,MATERIALES!$A$2:$D$135,4,0)</f>
        <v>0</v>
      </c>
      <c r="F30" s="40">
        <f t="shared" si="0"/>
        <v>0</v>
      </c>
    </row>
    <row r="31" spans="1:6" s="44" customFormat="1" ht="24" x14ac:dyDescent="0.3">
      <c r="A31" s="48">
        <v>2820138</v>
      </c>
      <c r="B31" s="35" t="str">
        <f>VLOOKUP(A31,MATERIALES!$A$2:$B$110,2,0)</f>
        <v>ABRAZADERA DE ACERO GALV. PLETINA 30 X 6 MM, 2 PERNOS, PERNO ROSCA CORRIDA 12 X 150 MM, EXTENSION ESCALON</v>
      </c>
      <c r="C31" s="36" t="str">
        <f>VLOOKUP(A31,MATERIALES!$A$2:$C$135,3,0)</f>
        <v>u</v>
      </c>
      <c r="D31" s="36">
        <v>17</v>
      </c>
      <c r="E31" s="40">
        <f>VLOOKUP(A31,MATERIALES!$A$2:$D$135,4,0)</f>
        <v>0</v>
      </c>
      <c r="F31" s="40">
        <f t="shared" si="0"/>
        <v>0</v>
      </c>
    </row>
    <row r="32" spans="1:6" s="44" customFormat="1" ht="24" x14ac:dyDescent="0.3">
      <c r="A32" s="48">
        <v>2820134</v>
      </c>
      <c r="B32" s="35" t="str">
        <f>VLOOKUP(A32,MATERIALES!$A$2:$B$110,2,0)</f>
        <v>ABRAZADERA DE ACERO GALV. PLETINA 38 X 6 MM, 4 PERNOS, DIAM 160 MM, PERNO ROSCA CORRIDA 15 X 150 MM</v>
      </c>
      <c r="C32" s="36" t="str">
        <f>VLOOKUP(A32,MATERIALES!$A$2:$C$135,3,0)</f>
        <v>u</v>
      </c>
      <c r="D32" s="36">
        <v>18</v>
      </c>
      <c r="E32" s="40">
        <f>VLOOKUP(A32,MATERIALES!$A$2:$D$135,4,0)</f>
        <v>0</v>
      </c>
      <c r="F32" s="40">
        <f t="shared" si="0"/>
        <v>0</v>
      </c>
    </row>
    <row r="33" spans="1:6" s="44" customFormat="1" ht="24" x14ac:dyDescent="0.3">
      <c r="A33" s="48">
        <v>2820133</v>
      </c>
      <c r="B33" s="35" t="str">
        <f>VLOOKUP(A33,MATERIALES!$A$2:$B$110,2,0)</f>
        <v>ABRAZADERA DE ACERO GALV. PLETINA 38 X 6 MM, 3 PERNOS, DIAM 160 MM, PERNO ROSCA CORRIDA 15 X 150 MM</v>
      </c>
      <c r="C33" s="36" t="str">
        <f>VLOOKUP(A33,MATERIALES!$A$2:$C$135,3,0)</f>
        <v>u</v>
      </c>
      <c r="D33" s="36">
        <v>123</v>
      </c>
      <c r="E33" s="40">
        <f>VLOOKUP(A33,MATERIALES!$A$2:$D$135,4,0)</f>
        <v>0</v>
      </c>
      <c r="F33" s="40">
        <f t="shared" si="0"/>
        <v>0</v>
      </c>
    </row>
    <row r="34" spans="1:6" s="44" customFormat="1" ht="24" x14ac:dyDescent="0.3">
      <c r="A34" s="48">
        <v>2820132</v>
      </c>
      <c r="B34" s="35" t="str">
        <f>VLOOKUP(A34,MATERIALES!$A$2:$B$110,2,0)</f>
        <v>ABRAZADERA DE ACERO GALV. PLETINA 38 X 4 MM, 2 PERNOS, DIAM 160 MM, PERNO ROSCA CORRIDA 15 X 150 MM, SUJECION BASTIDOR DOBLE</v>
      </c>
      <c r="C34" s="36" t="str">
        <f>VLOOKUP(A34,MATERIALES!$A$2:$C$135,3,0)</f>
        <v>u</v>
      </c>
      <c r="D34" s="36">
        <v>16</v>
      </c>
      <c r="E34" s="40">
        <f>VLOOKUP(A34,MATERIALES!$A$2:$D$135,4,0)</f>
        <v>0</v>
      </c>
      <c r="F34" s="40">
        <f t="shared" si="0"/>
        <v>0</v>
      </c>
    </row>
    <row r="35" spans="1:6" s="44" customFormat="1" ht="24" x14ac:dyDescent="0.3">
      <c r="A35" s="48">
        <v>2820131</v>
      </c>
      <c r="B35" s="35" t="str">
        <f>VLOOKUP(A35,MATERIALES!$A$2:$B$110,2,0)</f>
        <v>ABRAZADERA DE ACERO GALV. PLETINA 38 X 4 MM, 2 PERNOS, DIAM 160 MM, PERNO ROSCA CORRIDA 15 X 150 MM</v>
      </c>
      <c r="C35" s="36" t="str">
        <f>VLOOKUP(A35,MATERIALES!$A$2:$C$135,3,0)</f>
        <v>u</v>
      </c>
      <c r="D35" s="36">
        <v>118</v>
      </c>
      <c r="E35" s="40">
        <f>VLOOKUP(A35,MATERIALES!$A$2:$D$135,4,0)</f>
        <v>0</v>
      </c>
      <c r="F35" s="40">
        <f t="shared" si="0"/>
        <v>0</v>
      </c>
    </row>
    <row r="36" spans="1:6" s="44" customFormat="1" x14ac:dyDescent="0.3">
      <c r="A36" s="48">
        <v>2817104</v>
      </c>
      <c r="B36" s="35" t="str">
        <f>VLOOKUP(A36,MATERIALES!$A$2:$B$110,2,0)</f>
        <v>BASTIDOR (RACK) PARA SECUNDARIO DE ACERO GALV. 4 VIAS 38 X 4 MM</v>
      </c>
      <c r="C36" s="36" t="str">
        <f>VLOOKUP(A36,MATERIALES!$A$2:$C$135,3,0)</f>
        <v>u</v>
      </c>
      <c r="D36" s="36">
        <v>2</v>
      </c>
      <c r="E36" s="40">
        <f>VLOOKUP(A36,MATERIALES!$A$2:$D$135,4,0)</f>
        <v>0</v>
      </c>
      <c r="F36" s="40">
        <f t="shared" si="0"/>
        <v>0</v>
      </c>
    </row>
    <row r="37" spans="1:6" s="44" customFormat="1" x14ac:dyDescent="0.3">
      <c r="A37" s="48">
        <v>2817102</v>
      </c>
      <c r="B37" s="35" t="str">
        <f>VLOOKUP(A37,MATERIALES!$A$2:$B$110,2,0)</f>
        <v>BASTIDOR (RACK) PARA SECUNDARIO DE ACERO GALV. 2 VIAS 38 X 4 MM</v>
      </c>
      <c r="C37" s="36" t="str">
        <f>VLOOKUP(A37,MATERIALES!$A$2:$C$135,3,0)</f>
        <v>u</v>
      </c>
      <c r="D37" s="36">
        <v>2</v>
      </c>
      <c r="E37" s="40">
        <f>VLOOKUP(A37,MATERIALES!$A$2:$D$135,4,0)</f>
        <v>0</v>
      </c>
      <c r="F37" s="40">
        <f t="shared" si="0"/>
        <v>0</v>
      </c>
    </row>
    <row r="38" spans="1:6" s="44" customFormat="1" x14ac:dyDescent="0.3">
      <c r="A38" s="48">
        <v>2817101</v>
      </c>
      <c r="B38" s="35" t="str">
        <f>VLOOKUP(A38,MATERIALES!$A$2:$B$110,2,0)</f>
        <v>BASTIDOR (RACK) PARA SECUNDARIO DE ACERO GALV. 1 VIA. 38 X 4 MM</v>
      </c>
      <c r="C38" s="36" t="str">
        <f>VLOOKUP(A38,MATERIALES!$A$2:$C$135,3,0)</f>
        <v>u</v>
      </c>
      <c r="D38" s="36">
        <v>144</v>
      </c>
      <c r="E38" s="40">
        <f>VLOOKUP(A38,MATERIALES!$A$2:$D$135,4,0)</f>
        <v>0</v>
      </c>
      <c r="F38" s="40">
        <f t="shared" si="0"/>
        <v>0</v>
      </c>
    </row>
    <row r="39" spans="1:6" s="44" customFormat="1" x14ac:dyDescent="0.3">
      <c r="A39" s="48">
        <v>2815206</v>
      </c>
      <c r="B39" s="35" t="str">
        <f>VLOOKUP(A39,MATERIALES!$A$2:$B$110,2,0)</f>
        <v>PERNO PIN PUNTA DE POSTE DOBLE, ACERO GALV. ACCESORIOS DE SUJECION, 18 X 450 MM, 25 KV</v>
      </c>
      <c r="C39" s="36" t="str">
        <f>VLOOKUP(A39,MATERIALES!$A$2:$C$135,3,0)</f>
        <v>u</v>
      </c>
      <c r="D39" s="36">
        <v>3</v>
      </c>
      <c r="E39" s="40">
        <f>VLOOKUP(A39,MATERIALES!$A$2:$D$135,4,0)</f>
        <v>0</v>
      </c>
      <c r="F39" s="40">
        <f t="shared" si="0"/>
        <v>0</v>
      </c>
    </row>
    <row r="40" spans="1:6" s="44" customFormat="1" ht="24" x14ac:dyDescent="0.3">
      <c r="A40" s="48">
        <v>2815106</v>
      </c>
      <c r="B40" s="35" t="str">
        <f>VLOOKUP(A40,MATERIALES!$A$2:$B$110,2,0)</f>
        <v>PERNO PIN PUNTA DE POSTE SIMPLE, ACERO GALV. ACCESORIOS SUJECION, ROSCA 35 MM, 18 X 450 MM, 25 KV</v>
      </c>
      <c r="C40" s="36" t="str">
        <f>VLOOKUP(A40,MATERIALES!$A$2:$C$135,3,0)</f>
        <v>u</v>
      </c>
      <c r="D40" s="36">
        <v>23</v>
      </c>
      <c r="E40" s="40">
        <f>VLOOKUP(A40,MATERIALES!$A$2:$D$135,4,0)</f>
        <v>0</v>
      </c>
      <c r="F40" s="40">
        <f t="shared" si="0"/>
        <v>0</v>
      </c>
    </row>
    <row r="41" spans="1:6" s="44" customFormat="1" x14ac:dyDescent="0.3">
      <c r="A41" s="48">
        <v>2814171</v>
      </c>
      <c r="B41" s="35" t="str">
        <f>VLOOKUP(A41,MATERIALES!$A$2:$B$110,2,0)</f>
        <v>PERNO PIN DE ACERO GALVANIZADO, ROSCA PLASTICA 50 MM, 18 X 305 MM (3/4"X 12"), 25 kV</v>
      </c>
      <c r="C41" s="36" t="str">
        <f>VLOOKUP(A41,MATERIALES!$A$2:$C$135,3,0)</f>
        <v>u</v>
      </c>
      <c r="D41" s="36">
        <v>45</v>
      </c>
      <c r="E41" s="40">
        <f>VLOOKUP(A41,MATERIALES!$A$2:$D$135,4,0)</f>
        <v>0</v>
      </c>
      <c r="F41" s="40">
        <f t="shared" si="0"/>
        <v>0</v>
      </c>
    </row>
    <row r="42" spans="1:6" s="44" customFormat="1" x14ac:dyDescent="0.3">
      <c r="A42" s="48">
        <v>2810102</v>
      </c>
      <c r="B42" s="35" t="str">
        <f>VLOOKUP(A42,MATERIALES!$A$2:$B$110,2,0)</f>
        <v>HORQUILLA ANCLAJE ACERO GALV. 16 MM DIAM, 75 MM LONG. 7.000 KG, CON PASADOR</v>
      </c>
      <c r="C42" s="36" t="str">
        <f>VLOOKUP(A42,MATERIALES!$A$2:$C$135,3,0)</f>
        <v>u</v>
      </c>
      <c r="D42" s="36">
        <v>10</v>
      </c>
      <c r="E42" s="40">
        <f>VLOOKUP(A42,MATERIALES!$A$2:$D$135,4,0)</f>
        <v>0</v>
      </c>
      <c r="F42" s="40">
        <f t="shared" si="0"/>
        <v>0</v>
      </c>
    </row>
    <row r="43" spans="1:6" s="44" customFormat="1" x14ac:dyDescent="0.3">
      <c r="A43" s="48">
        <v>2802020</v>
      </c>
      <c r="B43" s="35" t="str">
        <f>VLOOKUP(A43,MATERIALES!$A$2:$B$110,2,0)</f>
        <v>CRUCETA ACERO GALV. UNIVERSAL, PERFIL "L" DE 75 X 75 X 6 MM Y 2000 MM LONG</v>
      </c>
      <c r="C43" s="36" t="str">
        <f>VLOOKUP(A43,MATERIALES!$A$2:$C$135,3,0)</f>
        <v>u</v>
      </c>
      <c r="D43" s="36">
        <v>59</v>
      </c>
      <c r="E43" s="40">
        <f>VLOOKUP(A43,MATERIALES!$A$2:$D$135,4,0)</f>
        <v>0</v>
      </c>
      <c r="F43" s="40">
        <f t="shared" si="0"/>
        <v>0</v>
      </c>
    </row>
    <row r="44" spans="1:6" s="44" customFormat="1" x14ac:dyDescent="0.3">
      <c r="A44" s="48">
        <v>2801220</v>
      </c>
      <c r="B44" s="35" t="str">
        <f>VLOOKUP(A44,MATERIALES!$A$2:$B$110,2,0)</f>
        <v>CRUCETA ACERO GALV. UNIVERSAL, PERFIL "L" DE 75 X 75 X 6 MM Y 1200 MM LONG</v>
      </c>
      <c r="C44" s="36" t="str">
        <f>VLOOKUP(A44,MATERIALES!$A$2:$C$135,3,0)</f>
        <v>u</v>
      </c>
      <c r="D44" s="36">
        <v>17</v>
      </c>
      <c r="E44" s="40">
        <f>VLOOKUP(A44,MATERIALES!$A$2:$D$135,4,0)</f>
        <v>0</v>
      </c>
      <c r="F44" s="40">
        <f t="shared" si="0"/>
        <v>0</v>
      </c>
    </row>
    <row r="45" spans="1:6" s="44" customFormat="1" x14ac:dyDescent="0.3">
      <c r="A45" s="48">
        <v>2795301</v>
      </c>
      <c r="B45" s="35" t="str">
        <f>VLOOKUP(A45,MATERIALES!$A$2:$B$110,2,0)</f>
        <v>FOTOCONTROL DE 120 V, 1000 W O 1800 VA, SIN BASE</v>
      </c>
      <c r="C45" s="36" t="str">
        <f>VLOOKUP(A45,MATERIALES!$A$2:$C$135,3,0)</f>
        <v>u</v>
      </c>
      <c r="D45" s="36">
        <v>14</v>
      </c>
      <c r="E45" s="40">
        <f>VLOOKUP(A45,MATERIALES!$A$2:$D$135,4,0)</f>
        <v>0</v>
      </c>
      <c r="F45" s="40">
        <f t="shared" si="0"/>
        <v>0</v>
      </c>
    </row>
    <row r="46" spans="1:6" s="44" customFormat="1" x14ac:dyDescent="0.3">
      <c r="A46" s="48">
        <v>2795203</v>
      </c>
      <c r="B46" s="35" t="str">
        <f>VLOOKUP(A46,MATERIALES!$A$2:$B$110,2,0)</f>
        <v>EQUIPO DE CONTROL AUTOMATICO DE ALUMBRADO PUBLICO DE 30 A</v>
      </c>
      <c r="C46" s="36" t="str">
        <f>VLOOKUP(A46,MATERIALES!$A$2:$C$135,3,0)</f>
        <v>u</v>
      </c>
      <c r="D46" s="36">
        <v>14</v>
      </c>
      <c r="E46" s="40">
        <f>VLOOKUP(A46,MATERIALES!$A$2:$D$135,4,0)</f>
        <v>0</v>
      </c>
      <c r="F46" s="40">
        <f t="shared" si="0"/>
        <v>0</v>
      </c>
    </row>
    <row r="47" spans="1:6" s="44" customFormat="1" x14ac:dyDescent="0.3">
      <c r="A47" s="48">
        <v>2741697</v>
      </c>
      <c r="B47" s="35" t="str">
        <f>VLOOKUP(A47,MATERIALES!$A$2:$B$110,2,0)</f>
        <v>LUMINARIA TIPO LED HASTA 75W PARA TIPO DE VIA M4 COMPLETA CON BASE SOCKET Y SHORTING CAP</v>
      </c>
      <c r="C47" s="36" t="str">
        <f>VLOOKUP(A47,MATERIALES!$A$2:$C$135,3,0)</f>
        <v>u</v>
      </c>
      <c r="D47" s="36">
        <v>63</v>
      </c>
      <c r="E47" s="40">
        <f>VLOOKUP(A47,MATERIALES!$A$2:$D$135,4,0)</f>
        <v>0</v>
      </c>
      <c r="F47" s="40">
        <f t="shared" si="0"/>
        <v>0</v>
      </c>
    </row>
    <row r="48" spans="1:6" s="44" customFormat="1" x14ac:dyDescent="0.3">
      <c r="A48" s="48">
        <v>2741696</v>
      </c>
      <c r="B48" s="35" t="str">
        <f>VLOOKUP(A48,MATERIALES!$A$2:$B$110,2,0)</f>
        <v>LUMINARIA TIPO LED HASTA 110W PARA TIPO DE VIA M3 COMPLETA CON BASE SOCKET Y SHORTING CAP</v>
      </c>
      <c r="C48" s="36" t="str">
        <f>VLOOKUP(A48,MATERIALES!$A$2:$C$135,3,0)</f>
        <v>u</v>
      </c>
      <c r="D48" s="36">
        <v>25</v>
      </c>
      <c r="E48" s="40">
        <f>VLOOKUP(A48,MATERIALES!$A$2:$D$135,4,0)</f>
        <v>0</v>
      </c>
      <c r="F48" s="40">
        <f t="shared" si="0"/>
        <v>0</v>
      </c>
    </row>
    <row r="49" spans="1:6" s="44" customFormat="1" x14ac:dyDescent="0.3">
      <c r="A49" s="48">
        <v>2635125</v>
      </c>
      <c r="B49" s="35" t="str">
        <f>VLOOKUP(A49,MATERIALES!$A$2:$B$110,2,0)</f>
        <v>BASE PORTAFUSIBLE UNIPOLAR, TIPO NH TAMAÑO 1, 250 A, 500 V, TIPO AJUSTE: PERNO PASANTE.</v>
      </c>
      <c r="C49" s="36" t="str">
        <f>VLOOKUP(A49,MATERIALES!$A$2:$C$135,3,0)</f>
        <v>u</v>
      </c>
      <c r="D49" s="36">
        <v>52</v>
      </c>
      <c r="E49" s="40">
        <f>VLOOKUP(A49,MATERIALES!$A$2:$D$135,4,0)</f>
        <v>0</v>
      </c>
      <c r="F49" s="40">
        <f t="shared" si="0"/>
        <v>0</v>
      </c>
    </row>
    <row r="50" spans="1:6" s="44" customFormat="1" x14ac:dyDescent="0.3">
      <c r="A50" s="48">
        <v>2624821</v>
      </c>
      <c r="B50" s="35" t="str">
        <f>VLOOKUP(A50,MATERIALES!$A$2:$B$110,2,0)</f>
        <v>TIRAFUSIBLE DE MEDIO VOLTAJE TIPO DUAL DE 2,1 A</v>
      </c>
      <c r="C50" s="36" t="str">
        <f>VLOOKUP(A50,MATERIALES!$A$2:$C$135,3,0)</f>
        <v>u</v>
      </c>
      <c r="D50" s="36">
        <v>3</v>
      </c>
      <c r="E50" s="40">
        <f>VLOOKUP(A50,MATERIALES!$A$2:$D$135,4,0)</f>
        <v>0</v>
      </c>
      <c r="F50" s="40">
        <f t="shared" si="0"/>
        <v>0</v>
      </c>
    </row>
    <row r="51" spans="1:6" s="44" customFormat="1" x14ac:dyDescent="0.3">
      <c r="A51" s="48">
        <v>2624816</v>
      </c>
      <c r="B51" s="35" t="str">
        <f>VLOOKUP(A51,MATERIALES!$A$2:$B$110,2,0)</f>
        <v>TIRAFUSIBLE DE MEDIO VOLTAJE TIPO DUAL DE 1,6 A</v>
      </c>
      <c r="C51" s="36" t="str">
        <f>VLOOKUP(A51,MATERIALES!$A$2:$C$135,3,0)</f>
        <v>u</v>
      </c>
      <c r="D51" s="36">
        <v>4</v>
      </c>
      <c r="E51" s="40">
        <f>VLOOKUP(A51,MATERIALES!$A$2:$D$135,4,0)</f>
        <v>0</v>
      </c>
      <c r="F51" s="40">
        <f t="shared" si="0"/>
        <v>0</v>
      </c>
    </row>
    <row r="52" spans="1:6" s="44" customFormat="1" x14ac:dyDescent="0.3">
      <c r="A52" s="48">
        <v>2624810</v>
      </c>
      <c r="B52" s="35" t="str">
        <f>VLOOKUP(A52,MATERIALES!$A$2:$B$110,2,0)</f>
        <v>TIRAFUSIBLE DE MEDIO VOLTAJE TIPO DUAL DE 1,0 A</v>
      </c>
      <c r="C52" s="36" t="str">
        <f>VLOOKUP(A52,MATERIALES!$A$2:$C$135,3,0)</f>
        <v>u</v>
      </c>
      <c r="D52" s="36">
        <v>4</v>
      </c>
      <c r="E52" s="40">
        <f>VLOOKUP(A52,MATERIALES!$A$2:$D$135,4,0)</f>
        <v>0</v>
      </c>
      <c r="F52" s="40">
        <f t="shared" si="0"/>
        <v>0</v>
      </c>
    </row>
    <row r="53" spans="1:6" s="44" customFormat="1" x14ac:dyDescent="0.3">
      <c r="A53" s="48">
        <v>2624806</v>
      </c>
      <c r="B53" s="35" t="str">
        <f>VLOOKUP(A53,MATERIALES!$A$2:$B$110,2,0)</f>
        <v>TIRAFUSIBLE DE MEDIO VOLTAJE TIPO DUAL DE 0,6 A</v>
      </c>
      <c r="C53" s="36" t="str">
        <f>VLOOKUP(A53,MATERIALES!$A$2:$C$135,3,0)</f>
        <v>u</v>
      </c>
      <c r="D53" s="36">
        <v>3</v>
      </c>
      <c r="E53" s="40">
        <f>VLOOKUP(A53,MATERIALES!$A$2:$D$135,4,0)</f>
        <v>0</v>
      </c>
      <c r="F53" s="40">
        <f t="shared" si="0"/>
        <v>0</v>
      </c>
    </row>
    <row r="54" spans="1:6" s="44" customFormat="1" x14ac:dyDescent="0.3">
      <c r="A54" s="48">
        <v>2624212</v>
      </c>
      <c r="B54" s="35" t="str">
        <f>VLOOKUP(A54,MATERIALES!$A$2:$B$110,2,0)</f>
        <v>TIRAFUSIBLE DE MEDIO VOLTAJE CABEZA REMOVIBLE 12 A, TIPO K</v>
      </c>
      <c r="C54" s="36" t="str">
        <f>VLOOKUP(A54,MATERIALES!$A$2:$C$135,3,0)</f>
        <v>u</v>
      </c>
      <c r="D54" s="36">
        <v>3</v>
      </c>
      <c r="E54" s="40">
        <f>VLOOKUP(A54,MATERIALES!$A$2:$D$135,4,0)</f>
        <v>0</v>
      </c>
      <c r="F54" s="40">
        <f t="shared" si="0"/>
        <v>0</v>
      </c>
    </row>
    <row r="55" spans="1:6" s="44" customFormat="1" x14ac:dyDescent="0.3">
      <c r="A55" s="48">
        <v>2621182</v>
      </c>
      <c r="B55" s="35" t="str">
        <f>VLOOKUP(A55,MATERIALES!$A$2:$B$110,2,0)</f>
        <v>CARTUCHO FUSIBLE PARA BAJO VOLTAJE, TIPO NH TAMAÑO 1, 16 A</v>
      </c>
      <c r="C55" s="36" t="str">
        <f>VLOOKUP(A55,MATERIALES!$A$2:$C$135,3,0)</f>
        <v>u</v>
      </c>
      <c r="D55" s="36">
        <v>4</v>
      </c>
      <c r="E55" s="40">
        <f>VLOOKUP(A55,MATERIALES!$A$2:$D$135,4,0)</f>
        <v>0</v>
      </c>
      <c r="F55" s="40">
        <f t="shared" si="0"/>
        <v>0</v>
      </c>
    </row>
    <row r="56" spans="1:6" s="44" customFormat="1" x14ac:dyDescent="0.3">
      <c r="A56" s="48">
        <v>2621106</v>
      </c>
      <c r="B56" s="35" t="str">
        <f>VLOOKUP(A56,MATERIALES!$A$2:$B$110,2,0)</f>
        <v>CARTUCHO FUSIBLE PARA BAJO VOLTAJE, TIPO NH TAMAÑO 1, 63 A</v>
      </c>
      <c r="C56" s="36" t="str">
        <f>VLOOKUP(A56,MATERIALES!$A$2:$C$135,3,0)</f>
        <v>u</v>
      </c>
      <c r="D56" s="36">
        <v>12</v>
      </c>
      <c r="E56" s="40">
        <f>VLOOKUP(A56,MATERIALES!$A$2:$D$135,4,0)</f>
        <v>0</v>
      </c>
      <c r="F56" s="40">
        <f t="shared" si="0"/>
        <v>0</v>
      </c>
    </row>
    <row r="57" spans="1:6" s="44" customFormat="1" x14ac:dyDescent="0.3">
      <c r="A57" s="48">
        <v>2621105</v>
      </c>
      <c r="B57" s="35" t="str">
        <f>VLOOKUP(A57,MATERIALES!$A$2:$B$110,2,0)</f>
        <v>CARTUCHO FUSIBLE PARA BAJO VOLTAJE, TIPO NH TAMAÑO 1, 50 A</v>
      </c>
      <c r="C57" s="36" t="str">
        <f>VLOOKUP(A57,MATERIALES!$A$2:$C$135,3,0)</f>
        <v>u</v>
      </c>
      <c r="D57" s="36">
        <v>16</v>
      </c>
      <c r="E57" s="40">
        <f>VLOOKUP(A57,MATERIALES!$A$2:$D$135,4,0)</f>
        <v>0</v>
      </c>
      <c r="F57" s="40">
        <f t="shared" ref="F57:F96" si="1">D57*E57</f>
        <v>0</v>
      </c>
    </row>
    <row r="58" spans="1:6" s="44" customFormat="1" x14ac:dyDescent="0.3">
      <c r="A58" s="48">
        <v>2621104</v>
      </c>
      <c r="B58" s="35" t="str">
        <f>VLOOKUP(A58,MATERIALES!$A$2:$B$110,2,0)</f>
        <v>CARTUCHO FUSIBLE PARA BAJO VOLTAJE, TIPO NH TAMAÑO 1, 40 A</v>
      </c>
      <c r="C58" s="36" t="str">
        <f>VLOOKUP(A58,MATERIALES!$A$2:$C$135,3,0)</f>
        <v>u</v>
      </c>
      <c r="D58" s="36">
        <v>4</v>
      </c>
      <c r="E58" s="40">
        <f>VLOOKUP(A58,MATERIALES!$A$2:$D$135,4,0)</f>
        <v>0</v>
      </c>
      <c r="F58" s="40">
        <f t="shared" si="1"/>
        <v>0</v>
      </c>
    </row>
    <row r="59" spans="1:6" s="44" customFormat="1" x14ac:dyDescent="0.3">
      <c r="A59" s="48">
        <v>2621102</v>
      </c>
      <c r="B59" s="35" t="str">
        <f>VLOOKUP(A59,MATERIALES!$A$2:$B$110,2,0)</f>
        <v>CARTUCHO FUSIBLE PARA BAJO VOLTAJE, TIPO NH TAMAÑO 1, 35 A</v>
      </c>
      <c r="C59" s="36" t="str">
        <f>VLOOKUP(A59,MATERIALES!$A$2:$C$135,3,0)</f>
        <v>u</v>
      </c>
      <c r="D59" s="36">
        <v>16</v>
      </c>
      <c r="E59" s="40">
        <f>VLOOKUP(A59,MATERIALES!$A$2:$D$135,4,0)</f>
        <v>0</v>
      </c>
      <c r="F59" s="40">
        <f t="shared" si="1"/>
        <v>0</v>
      </c>
    </row>
    <row r="60" spans="1:6" s="44" customFormat="1" x14ac:dyDescent="0.3">
      <c r="A60" s="48">
        <v>2601806</v>
      </c>
      <c r="B60" s="35" t="str">
        <f>VLOOKUP(A60,MATERIALES!$A$2:$B$110,2,0)</f>
        <v>PARARRAYOS CLASE DISTRIBUCION TIPO POLIMERICO DE OXIDO DE ZN, 18 KV, CON MODULO DE DESCONEXION</v>
      </c>
      <c r="C60" s="36" t="str">
        <f>VLOOKUP(A60,MATERIALES!$A$2:$C$135,3,0)</f>
        <v>u</v>
      </c>
      <c r="D60" s="36">
        <v>14</v>
      </c>
      <c r="E60" s="40">
        <f>VLOOKUP(A60,MATERIALES!$A$2:$D$135,4,0)</f>
        <v>0</v>
      </c>
      <c r="F60" s="40">
        <f t="shared" si="1"/>
        <v>0</v>
      </c>
    </row>
    <row r="61" spans="1:6" s="44" customFormat="1" x14ac:dyDescent="0.3">
      <c r="A61" s="48">
        <v>2516122</v>
      </c>
      <c r="B61" s="35" t="str">
        <f>VLOOKUP(A61,MATERIALES!$A$2:$B$110,2,0)</f>
        <v>SECCIONADOR FUSIBLE UNIPOLAR ABIERTO 27 KV, 12 KA, BIL: 150 KV, 100 A</v>
      </c>
      <c r="C61" s="36" t="str">
        <f>VLOOKUP(A61,MATERIALES!$A$2:$C$135,3,0)</f>
        <v>u</v>
      </c>
      <c r="D61" s="36">
        <v>14</v>
      </c>
      <c r="E61" s="40">
        <f>VLOOKUP(A61,MATERIALES!$A$2:$D$135,4,0)</f>
        <v>0</v>
      </c>
      <c r="F61" s="40">
        <f t="shared" si="1"/>
        <v>0</v>
      </c>
    </row>
    <row r="62" spans="1:6" s="44" customFormat="1" x14ac:dyDescent="0.3">
      <c r="A62" s="48">
        <v>2515561</v>
      </c>
      <c r="B62" s="35" t="str">
        <f>VLOOKUP(A62,MATERIALES!$A$2:$B$110,2,0)</f>
        <v>SECCIONADOR FUSIBLE UNIPOLAR ABIERTO 27 KV, 12 KA, BIL: 150 KV, 100 A, CAMARA ROMPE ARCOS</v>
      </c>
      <c r="C62" s="36" t="str">
        <f>VLOOKUP(A62,MATERIALES!$A$2:$C$135,3,0)</f>
        <v>u</v>
      </c>
      <c r="D62" s="36">
        <v>3</v>
      </c>
      <c r="E62" s="40">
        <f>VLOOKUP(A62,MATERIALES!$A$2:$D$135,4,0)</f>
        <v>0</v>
      </c>
      <c r="F62" s="40">
        <f t="shared" si="1"/>
        <v>0</v>
      </c>
    </row>
    <row r="63" spans="1:6" s="44" customFormat="1" x14ac:dyDescent="0.3">
      <c r="A63" s="48">
        <v>2422012</v>
      </c>
      <c r="B63" s="35" t="str">
        <f>VLOOKUP(A63,MATERIALES!$A$2:$B$110,2,0)</f>
        <v>POSTE DE HORMIGON ARMADO, CIRCULAR, CRH 2 000 KG, 12 M</v>
      </c>
      <c r="C63" s="36" t="str">
        <f>VLOOKUP(A63,MATERIALES!$A$2:$C$135,3,0)</f>
        <v>u</v>
      </c>
      <c r="D63" s="36">
        <v>5</v>
      </c>
      <c r="E63" s="40">
        <f>VLOOKUP(A63,MATERIALES!$A$2:$D$135,4,0)</f>
        <v>0</v>
      </c>
      <c r="F63" s="40">
        <f t="shared" si="1"/>
        <v>0</v>
      </c>
    </row>
    <row r="64" spans="1:6" s="44" customFormat="1" x14ac:dyDescent="0.3">
      <c r="A64" s="48">
        <v>2420512</v>
      </c>
      <c r="B64" s="35" t="str">
        <f>VLOOKUP(A64,MATERIALES!$A$2:$B$110,2,0)</f>
        <v>POSTE CIRCULAR DE HORMIGON ARMADO DE 500 KG, LONGITUD 12.0 M, AZUL</v>
      </c>
      <c r="C64" s="36" t="str">
        <f>VLOOKUP(A64,MATERIALES!$A$2:$C$135,3,0)</f>
        <v>u</v>
      </c>
      <c r="D64" s="36">
        <v>98</v>
      </c>
      <c r="E64" s="40">
        <f>VLOOKUP(A64,MATERIALES!$A$2:$D$135,4,0)</f>
        <v>0</v>
      </c>
      <c r="F64" s="40">
        <f t="shared" si="1"/>
        <v>0</v>
      </c>
    </row>
    <row r="65" spans="1:6" s="44" customFormat="1" x14ac:dyDescent="0.3">
      <c r="A65" s="48">
        <v>2371009</v>
      </c>
      <c r="B65" s="35" t="str">
        <f>VLOOKUP(A65,MATERIALES!$A$2:$B$110,2,0)</f>
        <v>GUARDACABO PARA CABLE TENSOR DE 3/8" (9.5 MM) DIAMETRO</v>
      </c>
      <c r="C65" s="36" t="str">
        <f>VLOOKUP(A65,MATERIALES!$A$2:$C$135,3,0)</f>
        <v>u</v>
      </c>
      <c r="D65" s="36">
        <v>111</v>
      </c>
      <c r="E65" s="40">
        <f>VLOOKUP(A65,MATERIALES!$A$2:$D$135,4,0)</f>
        <v>0</v>
      </c>
      <c r="F65" s="40">
        <f t="shared" si="1"/>
        <v>0</v>
      </c>
    </row>
    <row r="66" spans="1:6" s="44" customFormat="1" x14ac:dyDescent="0.3">
      <c r="A66" s="48">
        <v>2351618</v>
      </c>
      <c r="B66" s="35" t="str">
        <f>VLOOKUP(A66,MATERIALES!$A$2:$B$110,2,0)</f>
        <v>VARILLA PUESTA A TIERRA DE 16 MM DIAM Y 1.80 M LONG</v>
      </c>
      <c r="C66" s="36" t="str">
        <f>VLOOKUP(A66,MATERIALES!$A$2:$C$135,3,0)</f>
        <v>u</v>
      </c>
      <c r="D66" s="36">
        <v>64</v>
      </c>
      <c r="E66" s="40">
        <f>VLOOKUP(A66,MATERIALES!$A$2:$D$135,4,0)</f>
        <v>0</v>
      </c>
      <c r="F66" s="40">
        <f t="shared" si="1"/>
        <v>0</v>
      </c>
    </row>
    <row r="67" spans="1:6" s="44" customFormat="1" x14ac:dyDescent="0.3">
      <c r="A67" s="48">
        <v>2282003</v>
      </c>
      <c r="B67" s="35" t="str">
        <f>VLOOKUP(A67,MATERIALES!$A$2:$B$110,2,0)</f>
        <v>RETENEDOR TERMINAL PREFORMADO PARA RETENER CABLE ACERO DE 3/8" DE DIAMETRO</v>
      </c>
      <c r="C67" s="36" t="str">
        <f>VLOOKUP(A67,MATERIALES!$A$2:$C$135,3,0)</f>
        <v>u</v>
      </c>
      <c r="D67" s="36">
        <v>187</v>
      </c>
      <c r="E67" s="40">
        <f>VLOOKUP(A67,MATERIALES!$A$2:$D$135,4,0)</f>
        <v>0</v>
      </c>
      <c r="F67" s="40">
        <f t="shared" si="1"/>
        <v>0</v>
      </c>
    </row>
    <row r="68" spans="1:6" s="44" customFormat="1" x14ac:dyDescent="0.3">
      <c r="A68" s="48">
        <v>2280172</v>
      </c>
      <c r="B68" s="35" t="str">
        <f>VLOOKUP(A68,MATERIALES!$A$2:$B$110,2,0)</f>
        <v>RETENCIÓN TERMINAL PREFORMADA PARACABLE ALUMINIO NO. 2/0 AWG</v>
      </c>
      <c r="C68" s="36" t="str">
        <f>VLOOKUP(A68,MATERIALES!$A$2:$C$135,3,0)</f>
        <v>u</v>
      </c>
      <c r="D68" s="36">
        <v>108</v>
      </c>
      <c r="E68" s="40">
        <f>VLOOKUP(A68,MATERIALES!$A$2:$D$135,4,0)</f>
        <v>0</v>
      </c>
      <c r="F68" s="40">
        <f t="shared" si="1"/>
        <v>0</v>
      </c>
    </row>
    <row r="69" spans="1:6" s="44" customFormat="1" x14ac:dyDescent="0.3">
      <c r="A69" s="48">
        <v>2280171</v>
      </c>
      <c r="B69" s="35" t="str">
        <f>VLOOKUP(A69,MATERIALES!$A$2:$B$110,2,0)</f>
        <v>RETENCIÓN TERMINAL PREFORMADA PARA CABLE ALUMINIO NO. 1/0 AWG</v>
      </c>
      <c r="C69" s="36" t="str">
        <f>VLOOKUP(A69,MATERIALES!$A$2:$C$135,3,0)</f>
        <v>u</v>
      </c>
      <c r="D69" s="36">
        <v>4</v>
      </c>
      <c r="E69" s="40">
        <f>VLOOKUP(A69,MATERIALES!$A$2:$D$135,4,0)</f>
        <v>0</v>
      </c>
      <c r="F69" s="40">
        <f t="shared" si="1"/>
        <v>0</v>
      </c>
    </row>
    <row r="70" spans="1:6" s="44" customFormat="1" ht="24" x14ac:dyDescent="0.3">
      <c r="A70" s="48">
        <v>2194844</v>
      </c>
      <c r="B70" s="35" t="str">
        <f>VLOOKUP(A70,MATERIALES!$A$2:$B$110,2,0)</f>
        <v>TERMINAL DE COMPRESION RECTO DE CU-SN, 1 PERFORACION (TIPO OJO DE 1/2"), BARRIL LARGO, CALIBRE 4/0 AWG, PERNO, TUERCA Y ARANDELAS PLANA Y PRESION</v>
      </c>
      <c r="C70" s="36" t="str">
        <f>VLOOKUP(A70,MATERIALES!$A$2:$C$135,3,0)</f>
        <v>u</v>
      </c>
      <c r="D70" s="36">
        <v>12</v>
      </c>
      <c r="E70" s="40">
        <f>VLOOKUP(A70,MATERIALES!$A$2:$D$135,4,0)</f>
        <v>0</v>
      </c>
      <c r="F70" s="40">
        <f t="shared" si="1"/>
        <v>0</v>
      </c>
    </row>
    <row r="71" spans="1:6" s="44" customFormat="1" ht="24" x14ac:dyDescent="0.3">
      <c r="A71" s="48">
        <v>2194842</v>
      </c>
      <c r="B71" s="35" t="str">
        <f>VLOOKUP(A71,MATERIALES!$A$2:$B$110,2,0)</f>
        <v>TERMINAL DE COMPRESION RECTO DE CU-SN , 1 PERFORACION (TIPO OJO DE 1/2"), BARRIL LARGO, CALIBRE 2/0 AWG, PERNO, TUERCA Y ARANDELAS PLANA Y PRESION.</v>
      </c>
      <c r="C71" s="36" t="str">
        <f>VLOOKUP(A71,MATERIALES!$A$2:$C$135,3,0)</f>
        <v>u</v>
      </c>
      <c r="D71" s="36">
        <v>16</v>
      </c>
      <c r="E71" s="40">
        <f>VLOOKUP(A71,MATERIALES!$A$2:$D$135,4,0)</f>
        <v>0</v>
      </c>
      <c r="F71" s="40">
        <f t="shared" si="1"/>
        <v>0</v>
      </c>
    </row>
    <row r="72" spans="1:6" s="44" customFormat="1" ht="24" x14ac:dyDescent="0.3">
      <c r="A72" s="48">
        <v>2194839</v>
      </c>
      <c r="B72" s="35" t="str">
        <f>VLOOKUP(A72,MATERIALES!$A$2:$B$110,2,0)</f>
        <v>TERMINAL DE COMPRESION RECTO DE CU-SN, 1 PERFORACION (TIPO OJO DE 1/2"), BARRIL LARGO, CALIBRE 2 AWG, PERNO, TUERCA Y ARANDELAS PLANA Y PRESION</v>
      </c>
      <c r="C72" s="36" t="str">
        <f>VLOOKUP(A72,MATERIALES!$A$2:$C$135,3,0)</f>
        <v>u</v>
      </c>
      <c r="D72" s="36">
        <v>28</v>
      </c>
      <c r="E72" s="40">
        <f>VLOOKUP(A72,MATERIALES!$A$2:$D$135,4,0)</f>
        <v>0</v>
      </c>
      <c r="F72" s="40">
        <f t="shared" si="1"/>
        <v>0</v>
      </c>
    </row>
    <row r="73" spans="1:6" s="44" customFormat="1" ht="24" x14ac:dyDescent="0.3">
      <c r="A73" s="48">
        <v>2112042</v>
      </c>
      <c r="B73" s="35" t="str">
        <f>VLOOKUP(A73,MATERIALES!$A$2:$B$110,2,0)</f>
        <v>GRAPA ALEACION AL, PARA DERIVACION LINEA EN CALIENTE, PRINCIPAL 6 AWG -400 MCM, DERIVADO 6 - 4/0 AWG</v>
      </c>
      <c r="C73" s="36" t="str">
        <f>VLOOKUP(A73,MATERIALES!$A$2:$C$135,3,0)</f>
        <v>u</v>
      </c>
      <c r="D73" s="36">
        <v>34</v>
      </c>
      <c r="E73" s="40">
        <f>VLOOKUP(A73,MATERIALES!$A$2:$D$135,4,0)</f>
        <v>0</v>
      </c>
      <c r="F73" s="40">
        <f t="shared" si="1"/>
        <v>0</v>
      </c>
    </row>
    <row r="74" spans="1:6" s="44" customFormat="1" x14ac:dyDescent="0.3">
      <c r="A74" s="48">
        <v>2110114</v>
      </c>
      <c r="B74" s="35" t="str">
        <f>VLOOKUP(A74,MATERIALES!$A$2:$B$110,2,0)</f>
        <v>GRAPA ALEACION AL, TERMINAL APERNADA TIPO PISTOLA, NO. 6 - 4/0 AWG</v>
      </c>
      <c r="C74" s="36" t="str">
        <f>VLOOKUP(A74,MATERIALES!$A$2:$C$135,3,0)</f>
        <v>u</v>
      </c>
      <c r="D74" s="36">
        <v>44</v>
      </c>
      <c r="E74" s="40">
        <f>VLOOKUP(A74,MATERIALES!$A$2:$D$135,4,0)</f>
        <v>0</v>
      </c>
      <c r="F74" s="40">
        <f t="shared" si="1"/>
        <v>0</v>
      </c>
    </row>
    <row r="75" spans="1:6" s="44" customFormat="1" ht="24" x14ac:dyDescent="0.3">
      <c r="A75" s="48">
        <v>2056207</v>
      </c>
      <c r="B75" s="35" t="str">
        <f>VLOOKUP(A75,MATERIALES!$A$2:$B$110,2,0)</f>
        <v>CONECTOR ESTANCO, DOBLE DENTADO, CABLES AL/CU AISLADOS, 25-120 mm2 (4 - 4/0 AWG) Y 25-120 mm2 (4 - 4/0 AWG), TUERCA FUSIBLE</v>
      </c>
      <c r="C75" s="36" t="str">
        <f>VLOOKUP(A75,MATERIALES!$A$2:$C$135,3,0)</f>
        <v>u</v>
      </c>
      <c r="D75" s="36">
        <v>453</v>
      </c>
      <c r="E75" s="40">
        <f>VLOOKUP(A75,MATERIALES!$A$2:$D$135,4,0)</f>
        <v>0</v>
      </c>
      <c r="F75" s="40">
        <f t="shared" si="1"/>
        <v>0</v>
      </c>
    </row>
    <row r="76" spans="1:6" s="44" customFormat="1" ht="24" x14ac:dyDescent="0.3">
      <c r="A76" s="48">
        <v>2056206</v>
      </c>
      <c r="B76" s="35" t="str">
        <f>VLOOKUP(A76,MATERIALES!$A$2:$B$110,2,0)</f>
        <v>CONECTOR ESTANCO,  DENTADO SIMPLE, CABLES AL/CU AISLADOS 10-95mm2(7-3/0 AWG)  Y 1,5-10 mm2 (16-7 AWG), TUERCA FUSIBLE</v>
      </c>
      <c r="C76" s="36" t="str">
        <f>VLOOKUP(A76,MATERIALES!$A$2:$C$135,3,0)</f>
        <v>u</v>
      </c>
      <c r="D76" s="36">
        <v>298</v>
      </c>
      <c r="E76" s="40">
        <f>VLOOKUP(A76,MATERIALES!$A$2:$D$135,4,0)</f>
        <v>0</v>
      </c>
      <c r="F76" s="40">
        <f t="shared" si="1"/>
        <v>0</v>
      </c>
    </row>
    <row r="77" spans="1:6" s="44" customFormat="1" ht="24" x14ac:dyDescent="0.3">
      <c r="A77" s="48">
        <v>2052244</v>
      </c>
      <c r="B77" s="35" t="str">
        <f>VLOOKUP(A77,MATERIALES!$A$2:$B$110,2,0)</f>
        <v>CONECTOR , ALEACION Cu, RANURAS PARALELAS, NO. 1/0 - 4/0 AWG, 6 - 4/0 AWG, DOS PERNOS LATERALES Y SEPARADOR</v>
      </c>
      <c r="C77" s="36" t="str">
        <f>VLOOKUP(A77,MATERIALES!$A$2:$C$135,3,0)</f>
        <v>u</v>
      </c>
      <c r="D77" s="36">
        <v>152</v>
      </c>
      <c r="E77" s="40">
        <f>VLOOKUP(A77,MATERIALES!$A$2:$D$135,4,0)</f>
        <v>0</v>
      </c>
      <c r="F77" s="40">
        <f t="shared" si="1"/>
        <v>0</v>
      </c>
    </row>
    <row r="78" spans="1:6" s="44" customFormat="1" x14ac:dyDescent="0.3">
      <c r="A78" s="48">
        <v>2010703</v>
      </c>
      <c r="B78" s="35" t="str">
        <f>VLOOKUP(A78,MATERIALES!$A$2:$B$110,2,0)</f>
        <v>AISLADOR DE PORCELANA TIPO RETENIDA CLASE ANSI 54-3 23 KV</v>
      </c>
      <c r="C78" s="36" t="str">
        <f>VLOOKUP(A78,MATERIALES!$A$2:$C$135,3,0)</f>
        <v>u</v>
      </c>
      <c r="D78" s="36">
        <v>40</v>
      </c>
      <c r="E78" s="40">
        <f>VLOOKUP(A78,MATERIALES!$A$2:$D$135,4,0)</f>
        <v>0</v>
      </c>
      <c r="F78" s="40">
        <f t="shared" si="1"/>
        <v>0</v>
      </c>
    </row>
    <row r="79" spans="1:6" s="44" customFormat="1" x14ac:dyDescent="0.3">
      <c r="A79" s="48">
        <v>2010502</v>
      </c>
      <c r="B79" s="35" t="str">
        <f>VLOOKUP(A79,MATERIALES!$A$2:$B$110,2,0)</f>
        <v>AISLADOR DE PORCELANA TIPO ROLLO CLASE ANSI 53-2, 0.25 KV</v>
      </c>
      <c r="C79" s="36" t="str">
        <f>VLOOKUP(A79,MATERIALES!$A$2:$C$135,3,0)</f>
        <v>u</v>
      </c>
      <c r="D79" s="36">
        <v>156</v>
      </c>
      <c r="E79" s="40">
        <f>VLOOKUP(A79,MATERIALES!$A$2:$D$135,4,0)</f>
        <v>0</v>
      </c>
      <c r="F79" s="40">
        <f t="shared" si="1"/>
        <v>0</v>
      </c>
    </row>
    <row r="80" spans="1:6" s="44" customFormat="1" x14ac:dyDescent="0.3">
      <c r="A80" s="48">
        <v>2010311</v>
      </c>
      <c r="B80" s="35" t="str">
        <f>VLOOKUP(A80,MATERIALES!$A$2:$B$110,2,0)</f>
        <v>AISLADOR DE PORCELANA TIPO ESPIGA (PIN), RADIOINTERFERENCIA CLASE ANSI 56-1, 25 KV</v>
      </c>
      <c r="C80" s="36" t="str">
        <f>VLOOKUP(A80,MATERIALES!$A$2:$C$135,3,0)</f>
        <v>u</v>
      </c>
      <c r="D80" s="36">
        <v>74</v>
      </c>
      <c r="E80" s="40">
        <f>VLOOKUP(A80,MATERIALES!$A$2:$D$135,4,0)</f>
        <v>0</v>
      </c>
      <c r="F80" s="40">
        <f t="shared" si="1"/>
        <v>0</v>
      </c>
    </row>
    <row r="81" spans="1:6" s="44" customFormat="1" x14ac:dyDescent="0.3">
      <c r="A81" s="48">
        <v>2010152</v>
      </c>
      <c r="B81" s="35" t="str">
        <f>VLOOKUP(A81,MATERIALES!$A$2:$B$110,2,0)</f>
        <v>AISLADOR DE CAUCHO SILICONADO TIPO SUSPENSION CLASE ANSI DS-28, 22 KV</v>
      </c>
      <c r="C81" s="36" t="str">
        <f>VLOOKUP(A81,MATERIALES!$A$2:$C$135,3,0)</f>
        <v>u</v>
      </c>
      <c r="D81" s="36">
        <v>44</v>
      </c>
      <c r="E81" s="40">
        <f>VLOOKUP(A81,MATERIALES!$A$2:$D$135,4,0)</f>
        <v>0</v>
      </c>
      <c r="F81" s="40">
        <f t="shared" si="1"/>
        <v>0</v>
      </c>
    </row>
    <row r="82" spans="1:6" s="44" customFormat="1" ht="24" x14ac:dyDescent="0.3">
      <c r="A82" s="48">
        <v>1103643</v>
      </c>
      <c r="B82" s="35" t="str">
        <f>VLOOKUP(A82,MATERIALES!$A$2:$B$110,2,0)</f>
        <v>CABLE PREENSAMBLADO DE AL, CABLEADO, 600 V, XLPE, 2 X 95 AAC + 1 X 50 AAAC + 1 X 25 AAC MM2 (2 X 3/0 + 1 X 1/0 + 1 X 4 AWG)</v>
      </c>
      <c r="C82" s="36" t="str">
        <f>VLOOKUP(A82,MATERIALES!$A$2:$C$135,3,0)</f>
        <v>m</v>
      </c>
      <c r="D82" s="36">
        <v>1437.4</v>
      </c>
      <c r="E82" s="40">
        <f>VLOOKUP(A82,MATERIALES!$A$2:$D$135,4,0)</f>
        <v>0</v>
      </c>
      <c r="F82" s="40">
        <f t="shared" si="1"/>
        <v>0</v>
      </c>
    </row>
    <row r="83" spans="1:6" s="44" customFormat="1" ht="24" x14ac:dyDescent="0.3">
      <c r="A83" s="48">
        <v>1103642</v>
      </c>
      <c r="B83" s="35" t="str">
        <f>VLOOKUP(A83,MATERIALES!$A$2:$B$110,2,0)</f>
        <v>CABLE PREENSAMBLADO DE AL, CABLEADO, 600 V, XLPE, 2 X 70 AAC + 1 X 50 AAAC + 1 X 25 AAC MM2 (2 X 2/0 + 1 X 1/0 + 1 X 4 AWG)</v>
      </c>
      <c r="C83" s="36" t="str">
        <f>VLOOKUP(A83,MATERIALES!$A$2:$C$135,3,0)</f>
        <v>m</v>
      </c>
      <c r="D83" s="36">
        <v>155</v>
      </c>
      <c r="E83" s="40">
        <f>VLOOKUP(A83,MATERIALES!$A$2:$D$135,4,0)</f>
        <v>0</v>
      </c>
      <c r="F83" s="40">
        <f t="shared" si="1"/>
        <v>0</v>
      </c>
    </row>
    <row r="84" spans="1:6" s="44" customFormat="1" ht="24" x14ac:dyDescent="0.3">
      <c r="A84" s="48">
        <v>1103641</v>
      </c>
      <c r="B84" s="35" t="str">
        <f>VLOOKUP(A84,MATERIALES!$A$2:$B$110,2,0)</f>
        <v>CABLE PREENSAMBLADO DE AL, CABLEADO, 600 V, XLPE, 2 X 50 AAC + 1 X 50 AAAC + 1 X 25 AAC MM2 (2 X 1/0 + 1 X 1/0 + 1 X 4 AWG)</v>
      </c>
      <c r="C84" s="36" t="str">
        <f>VLOOKUP(A84,MATERIALES!$A$2:$C$135,3,0)</f>
        <v>m</v>
      </c>
      <c r="D84" s="36">
        <v>842</v>
      </c>
      <c r="E84" s="40">
        <f>VLOOKUP(A84,MATERIALES!$A$2:$D$135,4,0)</f>
        <v>0</v>
      </c>
      <c r="F84" s="40">
        <f t="shared" si="1"/>
        <v>0</v>
      </c>
    </row>
    <row r="85" spans="1:6" s="44" customFormat="1" x14ac:dyDescent="0.3">
      <c r="A85" s="48">
        <v>1102237</v>
      </c>
      <c r="B85" s="35" t="str">
        <f>VLOOKUP(A85,MATERIALES!$A$2:$B$110,2,0)</f>
        <v>CABLE MULTIPLEX ALUMINIO AAC 2 X 4 AWG PE 600 V AISLADOS DUPLEX</v>
      </c>
      <c r="C85" s="36" t="str">
        <f>VLOOKUP(A85,MATERIALES!$A$2:$C$135,3,0)</f>
        <v>m</v>
      </c>
      <c r="D85" s="36">
        <v>752</v>
      </c>
      <c r="E85" s="40">
        <f>VLOOKUP(A85,MATERIALES!$A$2:$D$135,4,0)</f>
        <v>0</v>
      </c>
      <c r="F85" s="40">
        <f t="shared" si="1"/>
        <v>0</v>
      </c>
    </row>
    <row r="86" spans="1:6" s="44" customFormat="1" x14ac:dyDescent="0.3">
      <c r="A86" s="48">
        <v>1102039</v>
      </c>
      <c r="B86" s="35" t="str">
        <f>VLOOKUP(A86,MATERIALES!$A$2:$B$110,2,0)</f>
        <v>CABLE DE AL, CABLEADO, 600 V, TTU, 2 AWG, 7 HILOS</v>
      </c>
      <c r="C86" s="36" t="str">
        <f>VLOOKUP(A86,MATERIALES!$A$2:$C$135,3,0)</f>
        <v>m</v>
      </c>
      <c r="D86" s="36">
        <v>231</v>
      </c>
      <c r="E86" s="40">
        <f>VLOOKUP(A86,MATERIALES!$A$2:$D$135,4,0)</f>
        <v>0</v>
      </c>
      <c r="F86" s="40">
        <f t="shared" si="1"/>
        <v>0</v>
      </c>
    </row>
    <row r="87" spans="1:6" s="44" customFormat="1" x14ac:dyDescent="0.3">
      <c r="A87" s="48">
        <v>1021754</v>
      </c>
      <c r="B87" s="35" t="str">
        <f>VLOOKUP(A87,MATERIALES!$A$2:$B$110,2,0)</f>
        <v>CABLE DE CU, CABLEADO, 2 KV, TTU, 4/0 AWG, 19 HILOS</v>
      </c>
      <c r="C87" s="36" t="str">
        <f>VLOOKUP(A87,MATERIALES!$A$2:$C$135,3,0)</f>
        <v>m</v>
      </c>
      <c r="D87" s="36">
        <v>18</v>
      </c>
      <c r="E87" s="40">
        <f>VLOOKUP(A87,MATERIALES!$A$2:$D$135,4,0)</f>
        <v>0</v>
      </c>
      <c r="F87" s="40">
        <f t="shared" si="1"/>
        <v>0</v>
      </c>
    </row>
    <row r="88" spans="1:6" s="44" customFormat="1" x14ac:dyDescent="0.3">
      <c r="A88" s="48">
        <v>1021752</v>
      </c>
      <c r="B88" s="35" t="str">
        <f>VLOOKUP(A88,MATERIALES!$A$2:$B$110,2,0)</f>
        <v>CABLE DE CU, CABLEADO, 2 KV, TTU, 2/0 AWG, 19 HILOS</v>
      </c>
      <c r="C88" s="36" t="str">
        <f>VLOOKUP(A88,MATERIALES!$A$2:$C$135,3,0)</f>
        <v>m</v>
      </c>
      <c r="D88" s="36">
        <v>24</v>
      </c>
      <c r="E88" s="40">
        <f>VLOOKUP(A88,MATERIALES!$A$2:$D$135,4,0)</f>
        <v>0</v>
      </c>
      <c r="F88" s="40">
        <f t="shared" si="1"/>
        <v>0</v>
      </c>
    </row>
    <row r="89" spans="1:6" s="44" customFormat="1" x14ac:dyDescent="0.3">
      <c r="A89" s="48">
        <v>1021739</v>
      </c>
      <c r="B89" s="35" t="str">
        <f>VLOOKUP(A89,MATERIALES!$A$2:$B$110,2,0)</f>
        <v>CABLE DE CU, CABLEADO, 2 KV, TTU, 2 AWG, 7 HILOS</v>
      </c>
      <c r="C89" s="36" t="str">
        <f>VLOOKUP(A89,MATERIALES!$A$2:$C$135,3,0)</f>
        <v>m</v>
      </c>
      <c r="D89" s="36">
        <v>98</v>
      </c>
      <c r="E89" s="40">
        <f>VLOOKUP(A89,MATERIALES!$A$2:$D$135,4,0)</f>
        <v>0</v>
      </c>
      <c r="F89" s="40">
        <f t="shared" si="1"/>
        <v>0</v>
      </c>
    </row>
    <row r="90" spans="1:6" s="44" customFormat="1" x14ac:dyDescent="0.3">
      <c r="A90" s="48">
        <v>1021733</v>
      </c>
      <c r="B90" s="35" t="str">
        <f>VLOOKUP(A90,MATERIALES!$A$2:$B$110,2,0)</f>
        <v>CABLE DE CU, CABLEADO, 2 KV, TTU, 8 AWG, 7 HILOS</v>
      </c>
      <c r="C90" s="36" t="str">
        <f>VLOOKUP(A90,MATERIALES!$A$2:$C$135,3,0)</f>
        <v>m</v>
      </c>
      <c r="D90" s="36">
        <v>177.5</v>
      </c>
      <c r="E90" s="40">
        <f>VLOOKUP(A90,MATERIALES!$A$2:$D$135,4,0)</f>
        <v>0</v>
      </c>
      <c r="F90" s="40">
        <f t="shared" si="1"/>
        <v>0</v>
      </c>
    </row>
    <row r="91" spans="1:6" s="44" customFormat="1" x14ac:dyDescent="0.3">
      <c r="A91" s="48">
        <v>1015207</v>
      </c>
      <c r="B91" s="35" t="str">
        <f>VLOOKUP(A91,MATERIALES!$A$2:$B$110,2,0)</f>
        <v>CABLE ACERO GALVANIZADO GRADO SIEMENS MARTIN 3/8" DIAM. 7 HILOS, 3155 KG</v>
      </c>
      <c r="C91" s="36" t="str">
        <f>VLOOKUP(A91,MATERIALES!$A$2:$C$135,3,0)</f>
        <v>m</v>
      </c>
      <c r="D91" s="36">
        <v>1383</v>
      </c>
      <c r="E91" s="40">
        <f>VLOOKUP(A91,MATERIALES!$A$2:$D$135,4,0)</f>
        <v>0</v>
      </c>
      <c r="F91" s="40">
        <f t="shared" si="1"/>
        <v>0</v>
      </c>
    </row>
    <row r="92" spans="1:6" s="44" customFormat="1" x14ac:dyDescent="0.3">
      <c r="A92" s="48">
        <v>1013141</v>
      </c>
      <c r="B92" s="35" t="str">
        <f>VLOOKUP(A92,MATERIALES!$A$2:$B$110,2,0)</f>
        <v>CONDUCTOR DE ALUMINIO DESNUDO, CABLEADO, AAC, 1/0 AWG, 7 HILOS</v>
      </c>
      <c r="C92" s="36" t="str">
        <f>VLOOKUP(A92,MATERIALES!$A$2:$C$135,3,0)</f>
        <v>m</v>
      </c>
      <c r="D92" s="36">
        <v>2496.75</v>
      </c>
      <c r="E92" s="40">
        <f>VLOOKUP(A92,MATERIALES!$A$2:$D$135,4,0)</f>
        <v>0</v>
      </c>
      <c r="F92" s="40">
        <f t="shared" si="1"/>
        <v>0</v>
      </c>
    </row>
    <row r="93" spans="1:6" s="44" customFormat="1" x14ac:dyDescent="0.3">
      <c r="A93" s="48">
        <v>1013139</v>
      </c>
      <c r="B93" s="35" t="str">
        <f>VLOOKUP(A93,MATERIALES!$A$2:$B$110,2,0)</f>
        <v>CONDUCTOR DE ALUMINIO DESNUDO, CABLEADO, AAC, 2 AWG, 7 HILOS</v>
      </c>
      <c r="C93" s="36" t="str">
        <f>VLOOKUP(A93,MATERIALES!$A$2:$C$135,3,0)</f>
        <v>m</v>
      </c>
      <c r="D93" s="36">
        <v>189</v>
      </c>
      <c r="E93" s="40">
        <f>VLOOKUP(A93,MATERIALES!$A$2:$D$135,4,0)</f>
        <v>0</v>
      </c>
      <c r="F93" s="40">
        <f t="shared" si="1"/>
        <v>0</v>
      </c>
    </row>
    <row r="94" spans="1:6" s="44" customFormat="1" x14ac:dyDescent="0.3">
      <c r="A94" s="48">
        <v>1012301</v>
      </c>
      <c r="B94" s="35" t="str">
        <f>VLOOKUP(A94,MATERIALES!$A$2:$B$110,2,0)</f>
        <v>CINTA DE ARMAR ALEACION DE ALUMINIO 1.27 MM ESPESOR X 7.62 MM ANCHO</v>
      </c>
      <c r="C94" s="36" t="str">
        <f>VLOOKUP(A94,MATERIALES!$A$2:$C$135,3,0)</f>
        <v>m</v>
      </c>
      <c r="D94" s="36">
        <v>195</v>
      </c>
      <c r="E94" s="40">
        <f>VLOOKUP(A94,MATERIALES!$A$2:$D$135,4,0)</f>
        <v>0</v>
      </c>
      <c r="F94" s="40">
        <f t="shared" si="1"/>
        <v>0</v>
      </c>
    </row>
    <row r="95" spans="1:6" s="44" customFormat="1" x14ac:dyDescent="0.3">
      <c r="A95" s="48">
        <v>1012137</v>
      </c>
      <c r="B95" s="35" t="str">
        <f>VLOOKUP(A95,MATERIALES!$A$2:$B$110,2,0)</f>
        <v>CONDUCTOR DE ALUMINIO DESNUDO SOLIDO PARA ATADURAS 4 AWG</v>
      </c>
      <c r="C95" s="36" t="str">
        <f>VLOOKUP(A95,MATERIALES!$A$2:$C$135,3,0)</f>
        <v>m</v>
      </c>
      <c r="D95" s="36">
        <v>310</v>
      </c>
      <c r="E95" s="40">
        <f>VLOOKUP(A95,MATERIALES!$A$2:$D$135,4,0)</f>
        <v>0</v>
      </c>
      <c r="F95" s="40">
        <f t="shared" si="1"/>
        <v>0</v>
      </c>
    </row>
    <row r="96" spans="1:6" s="44" customFormat="1" x14ac:dyDescent="0.3">
      <c r="A96" s="48">
        <v>1011139</v>
      </c>
      <c r="B96" s="35" t="str">
        <f>VLOOKUP(A96,MATERIALES!$A$2:$B$110,2,0)</f>
        <v>CONDUCTOR DE COBRE DESNUDO, CABLEADO, SUAVE, 2 AWG, 7 HILOS</v>
      </c>
      <c r="C96" s="36" t="str">
        <f>VLOOKUP(A96,MATERIALES!$A$2:$C$135,3,0)</f>
        <v>m</v>
      </c>
      <c r="D96" s="36">
        <v>656</v>
      </c>
      <c r="E96" s="40">
        <f>VLOOKUP(A96,MATERIALES!$A$2:$D$135,4,0)</f>
        <v>0</v>
      </c>
      <c r="F96" s="40">
        <f t="shared" si="1"/>
        <v>0</v>
      </c>
    </row>
    <row r="97" spans="1:10" s="44" customFormat="1" x14ac:dyDescent="0.3">
      <c r="A97" s="48"/>
      <c r="B97" s="35"/>
      <c r="C97" s="36"/>
      <c r="D97" s="36"/>
      <c r="E97" s="40"/>
      <c r="F97" s="40"/>
    </row>
    <row r="98" spans="1:10" x14ac:dyDescent="0.3">
      <c r="A98" s="49"/>
      <c r="B98"/>
      <c r="C98" s="41"/>
      <c r="D98"/>
      <c r="E98" s="50" t="s">
        <v>181</v>
      </c>
      <c r="F98" s="51">
        <f>SUM(F2:F97)</f>
        <v>0</v>
      </c>
    </row>
    <row r="99" spans="1:10" x14ac:dyDescent="0.3">
      <c r="J99" s="46"/>
    </row>
  </sheetData>
  <sheetProtection algorithmName="SHA-512" hashValue="vLlhqEQA5ssq4myCaytKTvnygpB673Xl6mm8MDrWstS0A/ZXOdihtOof67XEBrwdaHf7U8zXncD7IFSmzlEFGA==" saltValue="xWcdAkAKZIT353KKH+T5fw==" spinCount="100000" sheet="1" objects="1" scenarios="1"/>
  <autoFilter ref="A1:F98" xr:uid="{00000000-0009-0000-0000-000008000000}"/>
  <conditionalFormatting sqref="A2:A97">
    <cfRule type="duplicateValues" dxfId="0" priority="2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DISTRIBUCIÓN</vt:lpstr>
      <vt:lpstr>MATERIALES COMERCIAL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Katya Lorena Loachamin Nasimba</cp:lastModifiedBy>
  <cp:lastPrinted>2020-11-05T15:11:57Z</cp:lastPrinted>
  <dcterms:created xsi:type="dcterms:W3CDTF">2016-07-30T14:36:28Z</dcterms:created>
  <dcterms:modified xsi:type="dcterms:W3CDTF">2025-03-27T19:39:20Z</dcterms:modified>
</cp:coreProperties>
</file>