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E:\0 DESKTOP 2018\0 CONSOLIDADO BID 2021\03 JICA-EC-L1223-RSND-EEQUI-DI-OB-003\03 JICA-EC-L1223-RSND-EEQUI-DI-OB-003\"/>
    </mc:Choice>
  </mc:AlternateContent>
  <xr:revisionPtr revIDLastSave="0" documentId="13_ncr:1_{5DC3DA63-08FC-4911-819F-854565A5B23D}" xr6:coauthVersionLast="47" xr6:coauthVersionMax="47" xr10:uidLastSave="{00000000-0000-0000-0000-000000000000}"/>
  <bookViews>
    <workbookView xWindow="-120" yWindow="-120" windowWidth="20730" windowHeight="11160" tabRatio="838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ESTRUCTURAS" sheetId="23" r:id="rId6"/>
    <sheet name="MATERIALES COMERCIAL" sheetId="26" r:id="rId7"/>
    <sheet name="MATERIALES DISTRIBUCIÓN" sheetId="25" r:id="rId8"/>
    <sheet name="MATERIALES" sheetId="24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3" hidden="1">BID_ESTR_DIST_OFERTA!$7:$100</definedName>
    <definedName name="_xlnm._FilterDatabase" localSheetId="2" hidden="1">BID_MO_COM_OFERTA!$A$6:$F$25</definedName>
    <definedName name="_xlnm._FilterDatabase" localSheetId="1" hidden="1">BID_MO_DIST_OFERTA!$A$6:$F$114</definedName>
    <definedName name="_xlnm._FilterDatabase" localSheetId="5" hidden="1">ESTRUCTURAS!$A$6:$H$571</definedName>
    <definedName name="_xlnm._FilterDatabase" localSheetId="8" hidden="1">MATERIALES!$A$6:$D$170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5">ESTRUCTURAS!$A$1:$H$577</definedName>
    <definedName name="_xlnm.Print_Area" localSheetId="8">MATERIALES!$A$1:$D$181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BID_ESTR_COM_OFERTA!$1:$6</definedName>
    <definedName name="_xlnm.Print_Titles" localSheetId="3">BID_ESTR_DIST_OFERTA!$1:$6</definedName>
    <definedName name="_xlnm.Print_Titles" localSheetId="1">BID_MO_DIST_OFERTA!$1:$6</definedName>
    <definedName name="_xlnm.Print_Titles" localSheetId="5">ESTRUCTURAS!$1:$6</definedName>
    <definedName name="_xlnm.Print_Titles" localSheetId="8">MATERIALES!$1:$6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26" l="1"/>
  <c r="F15" i="26" s="1"/>
  <c r="E16" i="26"/>
  <c r="F16" i="26" s="1"/>
  <c r="E17" i="26"/>
  <c r="F17" i="26" s="1"/>
  <c r="E18" i="26"/>
  <c r="F18" i="26" s="1"/>
  <c r="E19" i="26"/>
  <c r="F19" i="26" s="1"/>
  <c r="E20" i="26"/>
  <c r="F20" i="26" s="1"/>
  <c r="E21" i="26"/>
  <c r="F21" i="26" s="1"/>
  <c r="E22" i="26"/>
  <c r="F22" i="26" s="1"/>
  <c r="E23" i="26"/>
  <c r="F23" i="26" s="1"/>
  <c r="E24" i="26"/>
  <c r="F24" i="26" s="1"/>
  <c r="E25" i="26"/>
  <c r="F25" i="26" s="1"/>
  <c r="E26" i="26"/>
  <c r="F26" i="26" s="1"/>
  <c r="E27" i="26"/>
  <c r="F27" i="26" s="1"/>
  <c r="C15" i="26"/>
  <c r="C16" i="26"/>
  <c r="C17" i="26"/>
  <c r="C18" i="26"/>
  <c r="C19" i="26"/>
  <c r="C20" i="26"/>
  <c r="C21" i="26"/>
  <c r="C22" i="26"/>
  <c r="C23" i="26"/>
  <c r="C24" i="26"/>
  <c r="C25" i="26"/>
  <c r="C26" i="26"/>
  <c r="C27" i="26"/>
  <c r="E142" i="25"/>
  <c r="F142" i="25" s="1"/>
  <c r="E143" i="25"/>
  <c r="F143" i="25" s="1"/>
  <c r="E144" i="25"/>
  <c r="F144" i="25" s="1"/>
  <c r="E145" i="25"/>
  <c r="F145" i="25" s="1"/>
  <c r="E146" i="25"/>
  <c r="F146" i="25" s="1"/>
  <c r="E147" i="25"/>
  <c r="F147" i="25" s="1"/>
  <c r="E148" i="25"/>
  <c r="F148" i="25" s="1"/>
  <c r="E149" i="25"/>
  <c r="F149" i="25" s="1"/>
  <c r="E150" i="25"/>
  <c r="F150" i="25" s="1"/>
  <c r="E151" i="25"/>
  <c r="F151" i="25" s="1"/>
  <c r="E152" i="25"/>
  <c r="F152" i="25" s="1"/>
  <c r="E153" i="25"/>
  <c r="F153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D15" i="16"/>
  <c r="D14" i="16"/>
  <c r="D13" i="16"/>
  <c r="F10" i="23"/>
  <c r="G10" i="23" s="1"/>
  <c r="F14" i="23"/>
  <c r="G14" i="23" s="1"/>
  <c r="F18" i="23"/>
  <c r="G18" i="23" s="1"/>
  <c r="F22" i="23"/>
  <c r="G22" i="23" s="1"/>
  <c r="F28" i="23"/>
  <c r="G28" i="23" s="1"/>
  <c r="F42" i="23"/>
  <c r="G42" i="23" s="1"/>
  <c r="H42" i="23" s="1"/>
  <c r="F77" i="23"/>
  <c r="G77" i="23" s="1"/>
  <c r="F56" i="23"/>
  <c r="G56" i="23" s="1"/>
  <c r="F93" i="23"/>
  <c r="G93" i="23" s="1"/>
  <c r="F303" i="23"/>
  <c r="G303" i="23" s="1"/>
  <c r="F145" i="23"/>
  <c r="G145" i="23" s="1"/>
  <c r="F259" i="23"/>
  <c r="G259" i="23" s="1"/>
  <c r="F274" i="23"/>
  <c r="G274" i="23" s="1"/>
  <c r="F284" i="23"/>
  <c r="G284" i="23" s="1"/>
  <c r="F116" i="23"/>
  <c r="G116" i="23" s="1"/>
  <c r="F265" i="23"/>
  <c r="G265" i="23" s="1"/>
  <c r="F297" i="23"/>
  <c r="G297" i="23" s="1"/>
  <c r="F150" i="23"/>
  <c r="G150" i="23" s="1"/>
  <c r="F187" i="23"/>
  <c r="G187" i="23" s="1"/>
  <c r="F291" i="23"/>
  <c r="G291" i="23" s="1"/>
  <c r="F206" i="23"/>
  <c r="G206" i="23" s="1"/>
  <c r="F256" i="23"/>
  <c r="G256" i="23" s="1"/>
  <c r="F279" i="23"/>
  <c r="G279" i="23" s="1"/>
  <c r="F333" i="23"/>
  <c r="G333" i="23" s="1"/>
  <c r="F541" i="23"/>
  <c r="G541" i="23" s="1"/>
  <c r="F348" i="23"/>
  <c r="G348" i="23" s="1"/>
  <c r="F349" i="23"/>
  <c r="G349" i="23" s="1"/>
  <c r="F356" i="23"/>
  <c r="G356" i="23" s="1"/>
  <c r="H356" i="23" s="1"/>
  <c r="F357" i="23"/>
  <c r="G357" i="23" s="1"/>
  <c r="H357" i="23" s="1"/>
  <c r="F365" i="23"/>
  <c r="G365" i="23" s="1"/>
  <c r="F379" i="23"/>
  <c r="G379" i="23" s="1"/>
  <c r="H379" i="23" s="1"/>
  <c r="F382" i="23"/>
  <c r="G382" i="23" s="1"/>
  <c r="H382" i="23" s="1"/>
  <c r="F383" i="23"/>
  <c r="G383" i="23" s="1"/>
  <c r="H383" i="23" s="1"/>
  <c r="F390" i="23"/>
  <c r="G390" i="23" s="1"/>
  <c r="F393" i="23"/>
  <c r="G393" i="23" s="1"/>
  <c r="H393" i="23" s="1"/>
  <c r="F396" i="23"/>
  <c r="G396" i="23" s="1"/>
  <c r="H396" i="23" s="1"/>
  <c r="F551" i="23"/>
  <c r="G551" i="23" s="1"/>
  <c r="F488" i="23"/>
  <c r="G488" i="23" s="1"/>
  <c r="F507" i="23"/>
  <c r="G507" i="23" s="1"/>
  <c r="F552" i="23"/>
  <c r="G552" i="23" s="1"/>
  <c r="F557" i="23"/>
  <c r="G557" i="23" s="1"/>
  <c r="F569" i="23"/>
  <c r="G569" i="23" s="1"/>
  <c r="F40" i="23"/>
  <c r="G40" i="23" s="1"/>
  <c r="H40" i="23" s="1"/>
  <c r="F376" i="23"/>
  <c r="G376" i="23" s="1"/>
  <c r="F563" i="23"/>
  <c r="G563" i="23" s="1"/>
  <c r="F25" i="23"/>
  <c r="G25" i="23" s="1"/>
  <c r="F32" i="23"/>
  <c r="G32" i="23" s="1"/>
  <c r="F43" i="23"/>
  <c r="G43" i="23" s="1"/>
  <c r="H43" i="23" s="1"/>
  <c r="F48" i="23"/>
  <c r="G48" i="23" s="1"/>
  <c r="H48" i="23" s="1"/>
  <c r="F59" i="23"/>
  <c r="G59" i="23" s="1"/>
  <c r="F126" i="23"/>
  <c r="G126" i="23" s="1"/>
  <c r="F208" i="23"/>
  <c r="G208" i="23" s="1"/>
  <c r="F225" i="23"/>
  <c r="G225" i="23" s="1"/>
  <c r="F117" i="23"/>
  <c r="G117" i="23" s="1"/>
  <c r="F132" i="23"/>
  <c r="G132" i="23" s="1"/>
  <c r="F264" i="23"/>
  <c r="G264" i="23" s="1"/>
  <c r="F124" i="23"/>
  <c r="G124" i="23" s="1"/>
  <c r="F266" i="23"/>
  <c r="G266" i="23" s="1"/>
  <c r="F253" i="23"/>
  <c r="G253" i="23" s="1"/>
  <c r="F344" i="23"/>
  <c r="G344" i="23" s="1"/>
  <c r="F352" i="23"/>
  <c r="G352" i="23" s="1"/>
  <c r="F354" i="23"/>
  <c r="G354" i="23" s="1"/>
  <c r="H354" i="23" s="1"/>
  <c r="F360" i="23"/>
  <c r="G360" i="23" s="1"/>
  <c r="H360" i="23" s="1"/>
  <c r="F362" i="23"/>
  <c r="G362" i="23" s="1"/>
  <c r="F484" i="23"/>
  <c r="G484" i="23" s="1"/>
  <c r="F380" i="23"/>
  <c r="G380" i="23" s="1"/>
  <c r="H380" i="23" s="1"/>
  <c r="F384" i="23"/>
  <c r="G384" i="23" s="1"/>
  <c r="H384" i="23" s="1"/>
  <c r="F411" i="23"/>
  <c r="G411" i="23" s="1"/>
  <c r="F440" i="23"/>
  <c r="G440" i="23" s="1"/>
  <c r="F460" i="23"/>
  <c r="G460" i="23" s="1"/>
  <c r="F473" i="23"/>
  <c r="G473" i="23" s="1"/>
  <c r="F481" i="23"/>
  <c r="G481" i="23" s="1"/>
  <c r="F492" i="23"/>
  <c r="G492" i="23" s="1"/>
  <c r="F495" i="23"/>
  <c r="G495" i="23" s="1"/>
  <c r="F547" i="23"/>
  <c r="G547" i="23" s="1"/>
  <c r="F562" i="23"/>
  <c r="G562" i="23" s="1"/>
  <c r="F41" i="23"/>
  <c r="G41" i="23" s="1"/>
  <c r="H41" i="23" s="1"/>
  <c r="F340" i="23"/>
  <c r="G340" i="23" s="1"/>
  <c r="F346" i="23"/>
  <c r="G346" i="23" s="1"/>
  <c r="H346" i="23" s="1"/>
  <c r="F8" i="23"/>
  <c r="G8" i="23" s="1"/>
  <c r="F9" i="23"/>
  <c r="G9" i="23" s="1"/>
  <c r="F11" i="23"/>
  <c r="G11" i="23" s="1"/>
  <c r="F12" i="23"/>
  <c r="G12" i="23" s="1"/>
  <c r="F13" i="23"/>
  <c r="G13" i="23" s="1"/>
  <c r="F15" i="23"/>
  <c r="G15" i="23" s="1"/>
  <c r="F16" i="23"/>
  <c r="G16" i="23" s="1"/>
  <c r="F17" i="23"/>
  <c r="G17" i="23" s="1"/>
  <c r="F19" i="23"/>
  <c r="G19" i="23" s="1"/>
  <c r="F20" i="23"/>
  <c r="G20" i="23" s="1"/>
  <c r="F21" i="23"/>
  <c r="G21" i="23" s="1"/>
  <c r="F24" i="23"/>
  <c r="G24" i="23" s="1"/>
  <c r="F26" i="23"/>
  <c r="G26" i="23" s="1"/>
  <c r="F27" i="23"/>
  <c r="G27" i="23" s="1"/>
  <c r="F30" i="23"/>
  <c r="G30" i="23" s="1"/>
  <c r="F31" i="23"/>
  <c r="G31" i="23" s="1"/>
  <c r="F33" i="23"/>
  <c r="G33" i="23" s="1"/>
  <c r="F34" i="23"/>
  <c r="G34" i="23" s="1"/>
  <c r="F36" i="23"/>
  <c r="G36" i="23" s="1"/>
  <c r="F37" i="23"/>
  <c r="G37" i="23" s="1"/>
  <c r="F39" i="23"/>
  <c r="G39" i="23" s="1"/>
  <c r="H39" i="23" s="1"/>
  <c r="F44" i="23"/>
  <c r="G44" i="23" s="1"/>
  <c r="H44" i="23" s="1"/>
  <c r="F45" i="23"/>
  <c r="G45" i="23" s="1"/>
  <c r="H45" i="23" s="1"/>
  <c r="F46" i="23"/>
  <c r="G46" i="23" s="1"/>
  <c r="H46" i="23" s="1"/>
  <c r="F47" i="23"/>
  <c r="G47" i="23" s="1"/>
  <c r="H47" i="23" s="1"/>
  <c r="F49" i="23"/>
  <c r="G49" i="23" s="1"/>
  <c r="H49" i="23" s="1"/>
  <c r="F50" i="23"/>
  <c r="G50" i="23" s="1"/>
  <c r="H50" i="23" s="1"/>
  <c r="F51" i="23"/>
  <c r="G51" i="23" s="1"/>
  <c r="H51" i="23" s="1"/>
  <c r="F54" i="23"/>
  <c r="G54" i="23" s="1"/>
  <c r="F55" i="23"/>
  <c r="G55" i="23" s="1"/>
  <c r="F57" i="23"/>
  <c r="G57" i="23" s="1"/>
  <c r="F60" i="23"/>
  <c r="G60" i="23" s="1"/>
  <c r="F61" i="23"/>
  <c r="G61" i="23" s="1"/>
  <c r="F66" i="23"/>
  <c r="G66" i="23" s="1"/>
  <c r="F70" i="23"/>
  <c r="G70" i="23" s="1"/>
  <c r="F71" i="23"/>
  <c r="G71" i="23" s="1"/>
  <c r="F75" i="23"/>
  <c r="G75" i="23" s="1"/>
  <c r="F80" i="23"/>
  <c r="G80" i="23" s="1"/>
  <c r="F81" i="23"/>
  <c r="G81" i="23" s="1"/>
  <c r="H81" i="23" s="1"/>
  <c r="F82" i="23"/>
  <c r="G82" i="23" s="1"/>
  <c r="H82" i="23" s="1"/>
  <c r="F83" i="23"/>
  <c r="G83" i="23" s="1"/>
  <c r="F85" i="23"/>
  <c r="G85" i="23" s="1"/>
  <c r="F86" i="23"/>
  <c r="G86" i="23" s="1"/>
  <c r="F88" i="23"/>
  <c r="G88" i="23" s="1"/>
  <c r="F89" i="23"/>
  <c r="G89" i="23" s="1"/>
  <c r="F92" i="23"/>
  <c r="G92" i="23" s="1"/>
  <c r="F94" i="23"/>
  <c r="G94" i="23" s="1"/>
  <c r="F97" i="23"/>
  <c r="G97" i="23" s="1"/>
  <c r="F98" i="23"/>
  <c r="G98" i="23" s="1"/>
  <c r="F99" i="23"/>
  <c r="G99" i="23" s="1"/>
  <c r="F100" i="23"/>
  <c r="G100" i="23" s="1"/>
  <c r="F102" i="23"/>
  <c r="G102" i="23" s="1"/>
  <c r="F103" i="23"/>
  <c r="G103" i="23" s="1"/>
  <c r="F104" i="23"/>
  <c r="G104" i="23" s="1"/>
  <c r="F107" i="23"/>
  <c r="G107" i="23" s="1"/>
  <c r="F108" i="23"/>
  <c r="G108" i="23" s="1"/>
  <c r="F110" i="23"/>
  <c r="G110" i="23" s="1"/>
  <c r="F111" i="23"/>
  <c r="G111" i="23" s="1"/>
  <c r="F112" i="23"/>
  <c r="G112" i="23" s="1"/>
  <c r="F113" i="23"/>
  <c r="G113" i="23" s="1"/>
  <c r="F115" i="23"/>
  <c r="G115" i="23" s="1"/>
  <c r="F119" i="23"/>
  <c r="G119" i="23" s="1"/>
  <c r="F120" i="23"/>
  <c r="G120" i="23" s="1"/>
  <c r="F121" i="23"/>
  <c r="G121" i="23" s="1"/>
  <c r="F122" i="23"/>
  <c r="G122" i="23" s="1"/>
  <c r="F123" i="23"/>
  <c r="G123" i="23" s="1"/>
  <c r="F125" i="23"/>
  <c r="G125" i="23" s="1"/>
  <c r="F127" i="23"/>
  <c r="G127" i="23" s="1"/>
  <c r="F128" i="23"/>
  <c r="G128" i="23" s="1"/>
  <c r="F129" i="23"/>
  <c r="G129" i="23" s="1"/>
  <c r="F131" i="23"/>
  <c r="G131" i="23" s="1"/>
  <c r="F133" i="23"/>
  <c r="G133" i="23" s="1"/>
  <c r="F134" i="23"/>
  <c r="G134" i="23" s="1"/>
  <c r="F135" i="23"/>
  <c r="G135" i="23" s="1"/>
  <c r="F138" i="23"/>
  <c r="G138" i="23" s="1"/>
  <c r="F139" i="23"/>
  <c r="G139" i="23" s="1"/>
  <c r="F140" i="23"/>
  <c r="G140" i="23" s="1"/>
  <c r="F142" i="23"/>
  <c r="G142" i="23" s="1"/>
  <c r="F143" i="23"/>
  <c r="G143" i="23" s="1"/>
  <c r="F144" i="23"/>
  <c r="G144" i="23" s="1"/>
  <c r="F147" i="23"/>
  <c r="G147" i="23" s="1"/>
  <c r="F151" i="23"/>
  <c r="G151" i="23" s="1"/>
  <c r="F155" i="23"/>
  <c r="G155" i="23" s="1"/>
  <c r="F158" i="23"/>
  <c r="G158" i="23" s="1"/>
  <c r="F159" i="23"/>
  <c r="G159" i="23" s="1"/>
  <c r="F162" i="23"/>
  <c r="G162" i="23" s="1"/>
  <c r="F163" i="23"/>
  <c r="G163" i="23" s="1"/>
  <c r="F167" i="23"/>
  <c r="G167" i="23" s="1"/>
  <c r="F171" i="23"/>
  <c r="G171" i="23" s="1"/>
  <c r="F172" i="23"/>
  <c r="G172" i="23" s="1"/>
  <c r="F173" i="23"/>
  <c r="G173" i="23" s="1"/>
  <c r="F174" i="23"/>
  <c r="G174" i="23" s="1"/>
  <c r="F177" i="23"/>
  <c r="G177" i="23" s="1"/>
  <c r="F178" i="23"/>
  <c r="G178" i="23" s="1"/>
  <c r="F180" i="23"/>
  <c r="G180" i="23" s="1"/>
  <c r="F182" i="23"/>
  <c r="G182" i="23" s="1"/>
  <c r="F183" i="23"/>
  <c r="G183" i="23" s="1"/>
  <c r="F186" i="23"/>
  <c r="G186" i="23" s="1"/>
  <c r="F189" i="23"/>
  <c r="G189" i="23" s="1"/>
  <c r="F190" i="23"/>
  <c r="G190" i="23" s="1"/>
  <c r="F193" i="23"/>
  <c r="G193" i="23" s="1"/>
  <c r="F194" i="23"/>
  <c r="G194" i="23" s="1"/>
  <c r="F196" i="23"/>
  <c r="G196" i="23" s="1"/>
  <c r="F197" i="23"/>
  <c r="G197" i="23" s="1"/>
  <c r="F200" i="23"/>
  <c r="G200" i="23" s="1"/>
  <c r="F201" i="23"/>
  <c r="G201" i="23" s="1"/>
  <c r="F203" i="23"/>
  <c r="G203" i="23" s="1"/>
  <c r="F205" i="23"/>
  <c r="G205" i="23" s="1"/>
  <c r="F209" i="23"/>
  <c r="G209" i="23" s="1"/>
  <c r="F211" i="23"/>
  <c r="G211" i="23" s="1"/>
  <c r="F214" i="23"/>
  <c r="G214" i="23" s="1"/>
  <c r="F219" i="23"/>
  <c r="G219" i="23" s="1"/>
  <c r="F221" i="23"/>
  <c r="G221" i="23" s="1"/>
  <c r="F222" i="23"/>
  <c r="G222" i="23" s="1"/>
  <c r="F223" i="23"/>
  <c r="G223" i="23" s="1"/>
  <c r="F227" i="23"/>
  <c r="G227" i="23" s="1"/>
  <c r="F230" i="23"/>
  <c r="G230" i="23" s="1"/>
  <c r="F237" i="23"/>
  <c r="G237" i="23" s="1"/>
  <c r="F238" i="23"/>
  <c r="G238" i="23" s="1"/>
  <c r="F239" i="23"/>
  <c r="G239" i="23" s="1"/>
  <c r="F240" i="23"/>
  <c r="G240" i="23" s="1"/>
  <c r="F242" i="23"/>
  <c r="G242" i="23" s="1"/>
  <c r="F243" i="23"/>
  <c r="G243" i="23" s="1"/>
  <c r="F244" i="23"/>
  <c r="G244" i="23" s="1"/>
  <c r="F246" i="23"/>
  <c r="G246" i="23" s="1"/>
  <c r="F248" i="23"/>
  <c r="G248" i="23" s="1"/>
  <c r="F249" i="23"/>
  <c r="G249" i="23" s="1"/>
  <c r="F250" i="23"/>
  <c r="G250" i="23" s="1"/>
  <c r="F251" i="23"/>
  <c r="G251" i="23" s="1"/>
  <c r="F260" i="23"/>
  <c r="G260" i="23" s="1"/>
  <c r="F261" i="23"/>
  <c r="G261" i="23" s="1"/>
  <c r="F262" i="23"/>
  <c r="G262" i="23" s="1"/>
  <c r="F263" i="23"/>
  <c r="G263" i="23" s="1"/>
  <c r="F267" i="23"/>
  <c r="G267" i="23" s="1"/>
  <c r="F268" i="23"/>
  <c r="G268" i="23" s="1"/>
  <c r="F269" i="23"/>
  <c r="G269" i="23" s="1"/>
  <c r="F270" i="23"/>
  <c r="G270" i="23" s="1"/>
  <c r="F271" i="23"/>
  <c r="G271" i="23" s="1"/>
  <c r="F275" i="23"/>
  <c r="G275" i="23" s="1"/>
  <c r="F276" i="23"/>
  <c r="G276" i="23" s="1"/>
  <c r="F277" i="23"/>
  <c r="G277" i="23" s="1"/>
  <c r="F278" i="23"/>
  <c r="G278" i="23" s="1"/>
  <c r="F285" i="23"/>
  <c r="G285" i="23" s="1"/>
  <c r="F286" i="23"/>
  <c r="G286" i="23" s="1"/>
  <c r="F288" i="23"/>
  <c r="G288" i="23" s="1"/>
  <c r="F289" i="23"/>
  <c r="G289" i="23" s="1"/>
  <c r="F290" i="23"/>
  <c r="G290" i="23" s="1"/>
  <c r="F292" i="23"/>
  <c r="G292" i="23" s="1"/>
  <c r="F295" i="23"/>
  <c r="G295" i="23" s="1"/>
  <c r="F296" i="23"/>
  <c r="G296" i="23" s="1"/>
  <c r="F300" i="23"/>
  <c r="G300" i="23" s="1"/>
  <c r="F301" i="23"/>
  <c r="G301" i="23" s="1"/>
  <c r="F305" i="23"/>
  <c r="G305" i="23" s="1"/>
  <c r="F307" i="23"/>
  <c r="G307" i="23" s="1"/>
  <c r="F309" i="23"/>
  <c r="G309" i="23" s="1"/>
  <c r="F310" i="23"/>
  <c r="G310" i="23" s="1"/>
  <c r="F311" i="23"/>
  <c r="G311" i="23" s="1"/>
  <c r="F313" i="23"/>
  <c r="G313" i="23" s="1"/>
  <c r="F314" i="23"/>
  <c r="G314" i="23" s="1"/>
  <c r="F315" i="23"/>
  <c r="G315" i="23" s="1"/>
  <c r="F318" i="23"/>
  <c r="G318" i="23" s="1"/>
  <c r="F319" i="23"/>
  <c r="G319" i="23" s="1"/>
  <c r="F320" i="23"/>
  <c r="G320" i="23" s="1"/>
  <c r="F324" i="23"/>
  <c r="G324" i="23" s="1"/>
  <c r="F325" i="23"/>
  <c r="G325" i="23" s="1"/>
  <c r="F327" i="23"/>
  <c r="G327" i="23" s="1"/>
  <c r="F331" i="23"/>
  <c r="G331" i="23" s="1"/>
  <c r="F332" i="23"/>
  <c r="G332" i="23" s="1"/>
  <c r="F336" i="23"/>
  <c r="G336" i="23" s="1"/>
  <c r="F337" i="23"/>
  <c r="G337" i="23" s="1"/>
  <c r="F339" i="23"/>
  <c r="G339" i="23" s="1"/>
  <c r="H339" i="23" s="1"/>
  <c r="F342" i="23"/>
  <c r="G342" i="23" s="1"/>
  <c r="F343" i="23"/>
  <c r="G343" i="23" s="1"/>
  <c r="F347" i="23"/>
  <c r="G347" i="23" s="1"/>
  <c r="F350" i="23"/>
  <c r="G350" i="23" s="1"/>
  <c r="F351" i="23"/>
  <c r="G351" i="23" s="1"/>
  <c r="F353" i="23"/>
  <c r="G353" i="23" s="1"/>
  <c r="H353" i="23" s="1"/>
  <c r="F355" i="23"/>
  <c r="G355" i="23" s="1"/>
  <c r="H355" i="23" s="1"/>
  <c r="F358" i="23"/>
  <c r="G358" i="23" s="1"/>
  <c r="H358" i="23" s="1"/>
  <c r="F359" i="23"/>
  <c r="G359" i="23" s="1"/>
  <c r="H359" i="23" s="1"/>
  <c r="F363" i="23"/>
  <c r="G363" i="23" s="1"/>
  <c r="F366" i="23"/>
  <c r="G366" i="23" s="1"/>
  <c r="F367" i="23"/>
  <c r="G367" i="23" s="1"/>
  <c r="F369" i="23"/>
  <c r="G369" i="23" s="1"/>
  <c r="F370" i="23"/>
  <c r="G370" i="23" s="1"/>
  <c r="F372" i="23"/>
  <c r="G372" i="23" s="1"/>
  <c r="F373" i="23"/>
  <c r="G373" i="23" s="1"/>
  <c r="F374" i="23"/>
  <c r="G374" i="23" s="1"/>
  <c r="F375" i="23"/>
  <c r="G375" i="23" s="1"/>
  <c r="F377" i="23"/>
  <c r="G377" i="23" s="1"/>
  <c r="F378" i="23"/>
  <c r="G378" i="23" s="1"/>
  <c r="H378" i="23" s="1"/>
  <c r="F381" i="23"/>
  <c r="G381" i="23" s="1"/>
  <c r="H381" i="23" s="1"/>
  <c r="F385" i="23"/>
  <c r="G385" i="23" s="1"/>
  <c r="F386" i="23"/>
  <c r="G386" i="23" s="1"/>
  <c r="F388" i="23"/>
  <c r="G388" i="23" s="1"/>
  <c r="F389" i="23"/>
  <c r="G389" i="23" s="1"/>
  <c r="F391" i="23"/>
  <c r="G391" i="23" s="1"/>
  <c r="F392" i="23"/>
  <c r="G392" i="23" s="1"/>
  <c r="F394" i="23"/>
  <c r="G394" i="23" s="1"/>
  <c r="H394" i="23" s="1"/>
  <c r="F395" i="23"/>
  <c r="G395" i="23" s="1"/>
  <c r="H395" i="23" s="1"/>
  <c r="F397" i="23"/>
  <c r="G397" i="23" s="1"/>
  <c r="H397" i="23" s="1"/>
  <c r="F398" i="23"/>
  <c r="G398" i="23" s="1"/>
  <c r="H398" i="23" s="1"/>
  <c r="F399" i="23"/>
  <c r="G399" i="23" s="1"/>
  <c r="H399" i="23" s="1"/>
  <c r="F402" i="23"/>
  <c r="G402" i="23" s="1"/>
  <c r="F405" i="23"/>
  <c r="G405" i="23" s="1"/>
  <c r="F406" i="23"/>
  <c r="G406" i="23" s="1"/>
  <c r="F407" i="23"/>
  <c r="G407" i="23" s="1"/>
  <c r="F409" i="23"/>
  <c r="G409" i="23" s="1"/>
  <c r="F412" i="23"/>
  <c r="G412" i="23" s="1"/>
  <c r="F415" i="23"/>
  <c r="G415" i="23" s="1"/>
  <c r="F417" i="23"/>
  <c r="G417" i="23" s="1"/>
  <c r="F421" i="23"/>
  <c r="G421" i="23" s="1"/>
  <c r="F422" i="23"/>
  <c r="G422" i="23" s="1"/>
  <c r="F426" i="23"/>
  <c r="G426" i="23" s="1"/>
  <c r="F427" i="23"/>
  <c r="G427" i="23" s="1"/>
  <c r="F429" i="23"/>
  <c r="G429" i="23" s="1"/>
  <c r="F430" i="23"/>
  <c r="G430" i="23" s="1"/>
  <c r="F432" i="23"/>
  <c r="G432" i="23" s="1"/>
  <c r="F433" i="23"/>
  <c r="G433" i="23" s="1"/>
  <c r="F434" i="23"/>
  <c r="G434" i="23" s="1"/>
  <c r="F436" i="23"/>
  <c r="G436" i="23" s="1"/>
  <c r="F437" i="23"/>
  <c r="G437" i="23" s="1"/>
  <c r="F441" i="23"/>
  <c r="G441" i="23" s="1"/>
  <c r="F442" i="23"/>
  <c r="G442" i="23" s="1"/>
  <c r="F443" i="23"/>
  <c r="G443" i="23" s="1"/>
  <c r="F445" i="23"/>
  <c r="G445" i="23" s="1"/>
  <c r="F446" i="23"/>
  <c r="G446" i="23" s="1"/>
  <c r="F451" i="23"/>
  <c r="G451" i="23" s="1"/>
  <c r="F452" i="23"/>
  <c r="G452" i="23" s="1"/>
  <c r="F453" i="23"/>
  <c r="G453" i="23" s="1"/>
  <c r="F455" i="23"/>
  <c r="G455" i="23" s="1"/>
  <c r="F461" i="23"/>
  <c r="G461" i="23" s="1"/>
  <c r="F462" i="23"/>
  <c r="G462" i="23" s="1"/>
  <c r="F463" i="23"/>
  <c r="G463" i="23" s="1"/>
  <c r="F465" i="23"/>
  <c r="G465" i="23" s="1"/>
  <c r="F466" i="23"/>
  <c r="G466" i="23" s="1"/>
  <c r="F468" i="23"/>
  <c r="G468" i="23" s="1"/>
  <c r="F469" i="23"/>
  <c r="G469" i="23" s="1"/>
  <c r="F471" i="23"/>
  <c r="G471" i="23" s="1"/>
  <c r="F474" i="23"/>
  <c r="G474" i="23" s="1"/>
  <c r="F475" i="23"/>
  <c r="G475" i="23" s="1"/>
  <c r="F476" i="23"/>
  <c r="G476" i="23" s="1"/>
  <c r="F478" i="23"/>
  <c r="G478" i="23" s="1"/>
  <c r="F479" i="23"/>
  <c r="G479" i="23" s="1"/>
  <c r="F480" i="23"/>
  <c r="G480" i="23" s="1"/>
  <c r="F482" i="23"/>
  <c r="G482" i="23" s="1"/>
  <c r="F483" i="23"/>
  <c r="G483" i="23" s="1"/>
  <c r="F486" i="23"/>
  <c r="G486" i="23" s="1"/>
  <c r="F487" i="23"/>
  <c r="G487" i="23" s="1"/>
  <c r="F493" i="23"/>
  <c r="G493" i="23" s="1"/>
  <c r="F494" i="23"/>
  <c r="G494" i="23" s="1"/>
  <c r="F499" i="23"/>
  <c r="G499" i="23" s="1"/>
  <c r="F504" i="23"/>
  <c r="G504" i="23" s="1"/>
  <c r="F505" i="23"/>
  <c r="G505" i="23" s="1"/>
  <c r="F506" i="23"/>
  <c r="G506" i="23" s="1"/>
  <c r="F511" i="23"/>
  <c r="G511" i="23" s="1"/>
  <c r="F513" i="23"/>
  <c r="G513" i="23" s="1"/>
  <c r="F518" i="23"/>
  <c r="G518" i="23" s="1"/>
  <c r="F519" i="23"/>
  <c r="G519" i="23" s="1"/>
  <c r="F524" i="23"/>
  <c r="G524" i="23" s="1"/>
  <c r="F525" i="23"/>
  <c r="G525" i="23" s="1"/>
  <c r="F526" i="23"/>
  <c r="G526" i="23" s="1"/>
  <c r="F529" i="23"/>
  <c r="G529" i="23" s="1"/>
  <c r="F530" i="23"/>
  <c r="G530" i="23" s="1"/>
  <c r="F531" i="23"/>
  <c r="G531" i="23" s="1"/>
  <c r="F532" i="23"/>
  <c r="G532" i="23" s="1"/>
  <c r="F533" i="23"/>
  <c r="G533" i="23" s="1"/>
  <c r="F536" i="23"/>
  <c r="G536" i="23" s="1"/>
  <c r="F537" i="23"/>
  <c r="G537" i="23" s="1"/>
  <c r="F538" i="23"/>
  <c r="G538" i="23" s="1"/>
  <c r="F539" i="23"/>
  <c r="G539" i="23" s="1"/>
  <c r="F542" i="23"/>
  <c r="G542" i="23" s="1"/>
  <c r="F543" i="23"/>
  <c r="G543" i="23" s="1"/>
  <c r="F544" i="23"/>
  <c r="G544" i="23" s="1"/>
  <c r="F545" i="23"/>
  <c r="G545" i="23" s="1"/>
  <c r="F546" i="23"/>
  <c r="G546" i="23" s="1"/>
  <c r="F549" i="23"/>
  <c r="G549" i="23" s="1"/>
  <c r="F550" i="23"/>
  <c r="G550" i="23" s="1"/>
  <c r="F554" i="23"/>
  <c r="G554" i="23" s="1"/>
  <c r="F555" i="23"/>
  <c r="G555" i="23" s="1"/>
  <c r="F556" i="23"/>
  <c r="G556" i="23" s="1"/>
  <c r="F559" i="23"/>
  <c r="G559" i="23" s="1"/>
  <c r="F560" i="23"/>
  <c r="G560" i="23" s="1"/>
  <c r="F564" i="23"/>
  <c r="G564" i="23" s="1"/>
  <c r="F565" i="23"/>
  <c r="G565" i="23" s="1"/>
  <c r="F567" i="23"/>
  <c r="G567" i="23" s="1"/>
  <c r="F568" i="23"/>
  <c r="G568" i="23" s="1"/>
  <c r="F570" i="23"/>
  <c r="G570" i="23" s="1"/>
  <c r="D10" i="17"/>
  <c r="E10" i="17" s="1"/>
  <c r="F111" i="14"/>
  <c r="F110" i="14"/>
  <c r="F109" i="14"/>
  <c r="F108" i="14"/>
  <c r="F107" i="14"/>
  <c r="F106" i="14"/>
  <c r="F105" i="14"/>
  <c r="F104" i="14"/>
  <c r="F103" i="14"/>
  <c r="F102" i="14"/>
  <c r="F101" i="14"/>
  <c r="F100" i="14"/>
  <c r="F99" i="14"/>
  <c r="F98" i="14"/>
  <c r="F97" i="14"/>
  <c r="F96" i="14"/>
  <c r="F95" i="14"/>
  <c r="F94" i="14"/>
  <c r="F93" i="14"/>
  <c r="F90" i="14"/>
  <c r="F89" i="14"/>
  <c r="F88" i="14"/>
  <c r="F87" i="14"/>
  <c r="F86" i="14"/>
  <c r="F85" i="14"/>
  <c r="F84" i="14"/>
  <c r="F81" i="14"/>
  <c r="F80" i="14"/>
  <c r="F79" i="14"/>
  <c r="F78" i="14"/>
  <c r="F75" i="14"/>
  <c r="F74" i="14"/>
  <c r="F73" i="14"/>
  <c r="F72" i="14"/>
  <c r="F71" i="14"/>
  <c r="F70" i="14"/>
  <c r="F69" i="14"/>
  <c r="F66" i="14"/>
  <c r="F65" i="14"/>
  <c r="F64" i="14"/>
  <c r="F63" i="14"/>
  <c r="F62" i="14"/>
  <c r="F61" i="14"/>
  <c r="F60" i="14"/>
  <c r="F59" i="14"/>
  <c r="F58" i="14"/>
  <c r="F57" i="14"/>
  <c r="F56" i="14"/>
  <c r="F53" i="14"/>
  <c r="F52" i="14"/>
  <c r="F51" i="14"/>
  <c r="F50" i="14"/>
  <c r="F49" i="14"/>
  <c r="F48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" i="23"/>
  <c r="G7" i="23" s="1"/>
  <c r="F509" i="23" l="1"/>
  <c r="G509" i="23" s="1"/>
  <c r="F489" i="23"/>
  <c r="G489" i="23" s="1"/>
  <c r="H489" i="23" s="1"/>
  <c r="F470" i="23"/>
  <c r="G470" i="23" s="1"/>
  <c r="F459" i="23"/>
  <c r="G459" i="23" s="1"/>
  <c r="F439" i="23"/>
  <c r="G439" i="23" s="1"/>
  <c r="F414" i="23"/>
  <c r="G414" i="23" s="1"/>
  <c r="F330" i="23"/>
  <c r="G330" i="23" s="1"/>
  <c r="F306" i="23"/>
  <c r="G306" i="23" s="1"/>
  <c r="F293" i="23"/>
  <c r="G293" i="23" s="1"/>
  <c r="F283" i="23"/>
  <c r="G283" i="23" s="1"/>
  <c r="F245" i="23"/>
  <c r="G245" i="23" s="1"/>
  <c r="F233" i="23"/>
  <c r="G233" i="23" s="1"/>
  <c r="F217" i="23"/>
  <c r="G217" i="23" s="1"/>
  <c r="F146" i="23"/>
  <c r="G146" i="23" s="1"/>
  <c r="F101" i="23"/>
  <c r="G101" i="23" s="1"/>
  <c r="F90" i="23"/>
  <c r="G90" i="23" s="1"/>
  <c r="F514" i="23"/>
  <c r="G514" i="23" s="1"/>
  <c r="F419" i="23"/>
  <c r="G419" i="23" s="1"/>
  <c r="F387" i="23"/>
  <c r="G387" i="23" s="1"/>
  <c r="H385" i="23" s="1"/>
  <c r="F341" i="23"/>
  <c r="G341" i="23" s="1"/>
  <c r="F329" i="23"/>
  <c r="G329" i="23" s="1"/>
  <c r="F321" i="23"/>
  <c r="G321" i="23" s="1"/>
  <c r="F231" i="23"/>
  <c r="G231" i="23" s="1"/>
  <c r="F215" i="23"/>
  <c r="G215" i="23" s="1"/>
  <c r="F181" i="23"/>
  <c r="G181" i="23" s="1"/>
  <c r="F175" i="23"/>
  <c r="G175" i="23" s="1"/>
  <c r="F153" i="23"/>
  <c r="G153" i="23" s="1"/>
  <c r="F23" i="23"/>
  <c r="G23" i="23" s="1"/>
  <c r="H23" i="23" s="1"/>
  <c r="F447" i="23"/>
  <c r="G447" i="23" s="1"/>
  <c r="F571" i="23"/>
  <c r="G571" i="23" s="1"/>
  <c r="H567" i="23" s="1"/>
  <c r="F454" i="23"/>
  <c r="G454" i="23" s="1"/>
  <c r="F449" i="23"/>
  <c r="G449" i="23" s="1"/>
  <c r="F423" i="23"/>
  <c r="G423" i="23" s="1"/>
  <c r="F403" i="23"/>
  <c r="G403" i="23" s="1"/>
  <c r="F255" i="23"/>
  <c r="G255" i="23" s="1"/>
  <c r="F191" i="23"/>
  <c r="G191" i="23" s="1"/>
  <c r="F169" i="23"/>
  <c r="G169" i="23" s="1"/>
  <c r="F114" i="23"/>
  <c r="G114" i="23" s="1"/>
  <c r="F416" i="23"/>
  <c r="G416" i="23" s="1"/>
  <c r="F548" i="23"/>
  <c r="G548" i="23" s="1"/>
  <c r="H547" i="23" s="1"/>
  <c r="D114" i="16" s="1"/>
  <c r="E114" i="16" s="1"/>
  <c r="F496" i="23"/>
  <c r="G496" i="23" s="1"/>
  <c r="F508" i="23"/>
  <c r="G508" i="23" s="1"/>
  <c r="F540" i="23"/>
  <c r="G540" i="23" s="1"/>
  <c r="H540" i="23" s="1"/>
  <c r="D113" i="16" s="1"/>
  <c r="E113" i="16" s="1"/>
  <c r="F164" i="23"/>
  <c r="G164" i="23" s="1"/>
  <c r="F188" i="23"/>
  <c r="G188" i="23" s="1"/>
  <c r="F64" i="23"/>
  <c r="G64" i="23" s="1"/>
  <c r="F68" i="23"/>
  <c r="G68" i="23" s="1"/>
  <c r="F527" i="23"/>
  <c r="G527" i="23" s="1"/>
  <c r="F523" i="23"/>
  <c r="G523" i="23" s="1"/>
  <c r="F503" i="23"/>
  <c r="G503" i="23" s="1"/>
  <c r="F498" i="23"/>
  <c r="G498" i="23" s="1"/>
  <c r="F450" i="23"/>
  <c r="G450" i="23" s="1"/>
  <c r="F435" i="23"/>
  <c r="G435" i="23" s="1"/>
  <c r="F431" i="23"/>
  <c r="G431" i="23" s="1"/>
  <c r="F401" i="23"/>
  <c r="G401" i="23" s="1"/>
  <c r="F323" i="23"/>
  <c r="G323" i="23" s="1"/>
  <c r="F299" i="23"/>
  <c r="G299" i="23" s="1"/>
  <c r="F287" i="23"/>
  <c r="G287" i="23" s="1"/>
  <c r="F282" i="23"/>
  <c r="G282" i="23" s="1"/>
  <c r="F273" i="23"/>
  <c r="G273" i="23" s="1"/>
  <c r="F254" i="23"/>
  <c r="G254" i="23" s="1"/>
  <c r="F241" i="23"/>
  <c r="G241" i="23" s="1"/>
  <c r="F226" i="23"/>
  <c r="G226" i="23" s="1"/>
  <c r="F210" i="23"/>
  <c r="G210" i="23" s="1"/>
  <c r="F157" i="23"/>
  <c r="G157" i="23" s="1"/>
  <c r="F106" i="23"/>
  <c r="G106" i="23" s="1"/>
  <c r="F65" i="23"/>
  <c r="G65" i="23" s="1"/>
  <c r="F428" i="23"/>
  <c r="G428" i="23" s="1"/>
  <c r="F448" i="23"/>
  <c r="G448" i="23" s="1"/>
  <c r="F364" i="23"/>
  <c r="G364" i="23" s="1"/>
  <c r="H364" i="23" s="1"/>
  <c r="F368" i="23"/>
  <c r="G368" i="23" s="1"/>
  <c r="F516" i="23"/>
  <c r="G516" i="23" s="1"/>
  <c r="F528" i="23"/>
  <c r="G528" i="23" s="1"/>
  <c r="F252" i="23"/>
  <c r="G252" i="23" s="1"/>
  <c r="F280" i="23"/>
  <c r="G280" i="23" s="1"/>
  <c r="F216" i="23"/>
  <c r="G216" i="23" s="1"/>
  <c r="F304" i="23"/>
  <c r="G304" i="23" s="1"/>
  <c r="F160" i="23"/>
  <c r="G160" i="23" s="1"/>
  <c r="F184" i="23"/>
  <c r="G184" i="23" s="1"/>
  <c r="F224" i="23"/>
  <c r="G224" i="23" s="1"/>
  <c r="F192" i="23"/>
  <c r="G192" i="23" s="1"/>
  <c r="F220" i="23"/>
  <c r="G220" i="23" s="1"/>
  <c r="F308" i="23"/>
  <c r="G308" i="23" s="1"/>
  <c r="F136" i="23"/>
  <c r="G136" i="23" s="1"/>
  <c r="F236" i="23"/>
  <c r="G236" i="23" s="1"/>
  <c r="F272" i="23"/>
  <c r="G272" i="23" s="1"/>
  <c r="F168" i="23"/>
  <c r="G168" i="23" s="1"/>
  <c r="F328" i="23"/>
  <c r="G328" i="23" s="1"/>
  <c r="F84" i="23"/>
  <c r="G84" i="23" s="1"/>
  <c r="H83" i="23" s="1"/>
  <c r="F96" i="23"/>
  <c r="G96" i="23" s="1"/>
  <c r="F316" i="23"/>
  <c r="G316" i="23" s="1"/>
  <c r="F76" i="23"/>
  <c r="G76" i="23" s="1"/>
  <c r="F156" i="23"/>
  <c r="G156" i="23" s="1"/>
  <c r="F204" i="23"/>
  <c r="G204" i="23" s="1"/>
  <c r="F232" i="23"/>
  <c r="G232" i="23" s="1"/>
  <c r="F52" i="23"/>
  <c r="G52" i="23" s="1"/>
  <c r="F72" i="23"/>
  <c r="G72" i="23" s="1"/>
  <c r="F408" i="23"/>
  <c r="G408" i="23" s="1"/>
  <c r="F444" i="23"/>
  <c r="G444" i="23" s="1"/>
  <c r="F464" i="23"/>
  <c r="G464" i="23" s="1"/>
  <c r="F520" i="23"/>
  <c r="G520" i="23" s="1"/>
  <c r="F566" i="23"/>
  <c r="G566" i="23" s="1"/>
  <c r="H562" i="23" s="1"/>
  <c r="F558" i="23"/>
  <c r="G558" i="23" s="1"/>
  <c r="F535" i="23"/>
  <c r="G535" i="23" s="1"/>
  <c r="F522" i="23"/>
  <c r="G522" i="23" s="1"/>
  <c r="F517" i="23"/>
  <c r="G517" i="23" s="1"/>
  <c r="F502" i="23"/>
  <c r="G502" i="23" s="1"/>
  <c r="F497" i="23"/>
  <c r="G497" i="23" s="1"/>
  <c r="F491" i="23"/>
  <c r="G491" i="23" s="1"/>
  <c r="F477" i="23"/>
  <c r="G477" i="23" s="1"/>
  <c r="F458" i="23"/>
  <c r="G458" i="23" s="1"/>
  <c r="F438" i="23"/>
  <c r="G438" i="23" s="1"/>
  <c r="F425" i="23"/>
  <c r="G425" i="23" s="1"/>
  <c r="F410" i="23"/>
  <c r="G410" i="23" s="1"/>
  <c r="F371" i="23"/>
  <c r="G371" i="23" s="1"/>
  <c r="F361" i="23"/>
  <c r="G361" i="23" s="1"/>
  <c r="H361" i="23" s="1"/>
  <c r="F345" i="23"/>
  <c r="G345" i="23" s="1"/>
  <c r="F335" i="23"/>
  <c r="G335" i="23" s="1"/>
  <c r="F326" i="23"/>
  <c r="G326" i="23" s="1"/>
  <c r="F322" i="23"/>
  <c r="G322" i="23" s="1"/>
  <c r="F302" i="23"/>
  <c r="G302" i="23" s="1"/>
  <c r="F298" i="23"/>
  <c r="G298" i="23" s="1"/>
  <c r="F294" i="23"/>
  <c r="G294" i="23" s="1"/>
  <c r="F281" i="23"/>
  <c r="G281" i="23" s="1"/>
  <c r="F258" i="23"/>
  <c r="G258" i="23" s="1"/>
  <c r="F235" i="23"/>
  <c r="G235" i="23" s="1"/>
  <c r="F199" i="23"/>
  <c r="G199" i="23" s="1"/>
  <c r="F195" i="23"/>
  <c r="G195" i="23" s="1"/>
  <c r="F185" i="23"/>
  <c r="G185" i="23" s="1"/>
  <c r="F166" i="23"/>
  <c r="G166" i="23" s="1"/>
  <c r="F161" i="23"/>
  <c r="G161" i="23" s="1"/>
  <c r="F141" i="23"/>
  <c r="G141" i="23" s="1"/>
  <c r="F137" i="23"/>
  <c r="G137" i="23" s="1"/>
  <c r="F118" i="23"/>
  <c r="G118" i="23" s="1"/>
  <c r="H115" i="23" s="1"/>
  <c r="F109" i="23"/>
  <c r="G109" i="23" s="1"/>
  <c r="F105" i="23"/>
  <c r="G105" i="23" s="1"/>
  <c r="F79" i="23"/>
  <c r="G79" i="23" s="1"/>
  <c r="F74" i="23"/>
  <c r="G74" i="23" s="1"/>
  <c r="F69" i="23"/>
  <c r="G69" i="23" s="1"/>
  <c r="F63" i="23"/>
  <c r="G63" i="23" s="1"/>
  <c r="F35" i="23"/>
  <c r="G35" i="23" s="1"/>
  <c r="F500" i="23"/>
  <c r="G500" i="23" s="1"/>
  <c r="F512" i="23"/>
  <c r="G512" i="23" s="1"/>
  <c r="F400" i="23"/>
  <c r="G400" i="23" s="1"/>
  <c r="F424" i="23"/>
  <c r="G424" i="23" s="1"/>
  <c r="F404" i="23"/>
  <c r="G404" i="23" s="1"/>
  <c r="H402" i="23" s="1"/>
  <c r="F420" i="23"/>
  <c r="G420" i="23" s="1"/>
  <c r="F472" i="23"/>
  <c r="G472" i="23" s="1"/>
  <c r="F152" i="23"/>
  <c r="G152" i="23" s="1"/>
  <c r="F176" i="23"/>
  <c r="G176" i="23" s="1"/>
  <c r="F212" i="23"/>
  <c r="G212" i="23" s="1"/>
  <c r="F228" i="23"/>
  <c r="G228" i="23" s="1"/>
  <c r="F456" i="23"/>
  <c r="G456" i="23" s="1"/>
  <c r="F148" i="23"/>
  <c r="G148" i="23" s="1"/>
  <c r="F312" i="23"/>
  <c r="G312" i="23" s="1"/>
  <c r="F561" i="23"/>
  <c r="G561" i="23" s="1"/>
  <c r="F553" i="23"/>
  <c r="G553" i="23" s="1"/>
  <c r="F534" i="23"/>
  <c r="G534" i="23" s="1"/>
  <c r="F521" i="23"/>
  <c r="G521" i="23" s="1"/>
  <c r="F515" i="23"/>
  <c r="G515" i="23" s="1"/>
  <c r="F510" i="23"/>
  <c r="G510" i="23" s="1"/>
  <c r="F501" i="23"/>
  <c r="G501" i="23" s="1"/>
  <c r="F490" i="23"/>
  <c r="G490" i="23" s="1"/>
  <c r="F485" i="23"/>
  <c r="G485" i="23" s="1"/>
  <c r="F467" i="23"/>
  <c r="G467" i="23" s="1"/>
  <c r="F457" i="23"/>
  <c r="G457" i="23" s="1"/>
  <c r="F418" i="23"/>
  <c r="G418" i="23" s="1"/>
  <c r="F413" i="23"/>
  <c r="G413" i="23" s="1"/>
  <c r="F338" i="23"/>
  <c r="G338" i="23" s="1"/>
  <c r="F334" i="23"/>
  <c r="G334" i="23" s="1"/>
  <c r="H334" i="23" s="1"/>
  <c r="F317" i="23"/>
  <c r="G317" i="23" s="1"/>
  <c r="F257" i="23"/>
  <c r="G257" i="23" s="1"/>
  <c r="F247" i="23"/>
  <c r="G247" i="23" s="1"/>
  <c r="F234" i="23"/>
  <c r="G234" i="23" s="1"/>
  <c r="H234" i="23" s="1"/>
  <c r="F229" i="23"/>
  <c r="G229" i="23" s="1"/>
  <c r="F218" i="23"/>
  <c r="G218" i="23" s="1"/>
  <c r="F213" i="23"/>
  <c r="G213" i="23" s="1"/>
  <c r="F207" i="23"/>
  <c r="G207" i="23" s="1"/>
  <c r="F202" i="23"/>
  <c r="G202" i="23" s="1"/>
  <c r="F198" i="23"/>
  <c r="G198" i="23" s="1"/>
  <c r="F179" i="23"/>
  <c r="G179" i="23" s="1"/>
  <c r="F170" i="23"/>
  <c r="G170" i="23" s="1"/>
  <c r="F165" i="23"/>
  <c r="G165" i="23" s="1"/>
  <c r="F154" i="23"/>
  <c r="G154" i="23" s="1"/>
  <c r="F149" i="23"/>
  <c r="G149" i="23" s="1"/>
  <c r="F130" i="23"/>
  <c r="G130" i="23" s="1"/>
  <c r="H128" i="23" s="1"/>
  <c r="F95" i="23"/>
  <c r="G95" i="23" s="1"/>
  <c r="F91" i="23"/>
  <c r="G91" i="23" s="1"/>
  <c r="F87" i="23"/>
  <c r="G87" i="23" s="1"/>
  <c r="F78" i="23"/>
  <c r="G78" i="23" s="1"/>
  <c r="H77" i="23" s="1"/>
  <c r="F73" i="23"/>
  <c r="G73" i="23" s="1"/>
  <c r="F67" i="23"/>
  <c r="G67" i="23" s="1"/>
  <c r="F62" i="23"/>
  <c r="G62" i="23" s="1"/>
  <c r="F58" i="23"/>
  <c r="G58" i="23" s="1"/>
  <c r="H56" i="23" s="1"/>
  <c r="F53" i="23"/>
  <c r="G53" i="23" s="1"/>
  <c r="F38" i="23"/>
  <c r="G38" i="23" s="1"/>
  <c r="H36" i="23" s="1"/>
  <c r="F29" i="23"/>
  <c r="G29" i="23" s="1"/>
  <c r="H26" i="23" s="1"/>
  <c r="H33" i="23"/>
  <c r="H486" i="23"/>
  <c r="H12" i="23"/>
  <c r="D8" i="17" s="1"/>
  <c r="E8" i="17" s="1"/>
  <c r="H331" i="23"/>
  <c r="H99" i="23"/>
  <c r="H7" i="23"/>
  <c r="H123" i="23"/>
  <c r="H30" i="23"/>
  <c r="H389" i="23"/>
  <c r="H373" i="23"/>
  <c r="H347" i="23"/>
  <c r="H552" i="23"/>
  <c r="H336" i="23"/>
  <c r="H264" i="23"/>
  <c r="D55" i="16" s="1"/>
  <c r="D14" i="17"/>
  <c r="D9" i="17"/>
  <c r="D7" i="17"/>
  <c r="E14" i="26"/>
  <c r="E13" i="26"/>
  <c r="C14" i="26"/>
  <c r="C13" i="26"/>
  <c r="E11" i="25"/>
  <c r="E15" i="25"/>
  <c r="E19" i="25"/>
  <c r="E23" i="25"/>
  <c r="E27" i="25"/>
  <c r="E31" i="25"/>
  <c r="E35" i="25"/>
  <c r="E39" i="25"/>
  <c r="E42" i="25"/>
  <c r="E43" i="25"/>
  <c r="E46" i="25"/>
  <c r="E47" i="25"/>
  <c r="E50" i="25"/>
  <c r="E51" i="25"/>
  <c r="E55" i="25"/>
  <c r="E59" i="25"/>
  <c r="E62" i="25"/>
  <c r="E63" i="25"/>
  <c r="E66" i="25"/>
  <c r="E67" i="25"/>
  <c r="E71" i="25"/>
  <c r="E73" i="25"/>
  <c r="E76" i="25"/>
  <c r="E77" i="25"/>
  <c r="E80" i="25"/>
  <c r="E81" i="25"/>
  <c r="E86" i="25"/>
  <c r="E87" i="25"/>
  <c r="E90" i="25"/>
  <c r="E91" i="25"/>
  <c r="E95" i="25"/>
  <c r="E98" i="25"/>
  <c r="E99" i="25"/>
  <c r="E102" i="25"/>
  <c r="E103" i="25"/>
  <c r="E107" i="25"/>
  <c r="E110" i="25"/>
  <c r="E111" i="25"/>
  <c r="E114" i="25"/>
  <c r="E115" i="25"/>
  <c r="E118" i="25"/>
  <c r="E119" i="25"/>
  <c r="E122" i="25"/>
  <c r="E123" i="25"/>
  <c r="E127" i="25"/>
  <c r="E130" i="25"/>
  <c r="E133" i="25"/>
  <c r="E134" i="25"/>
  <c r="E137" i="25"/>
  <c r="E138" i="25"/>
  <c r="E7" i="25"/>
  <c r="E141" i="25"/>
  <c r="F141" i="25" s="1"/>
  <c r="E8" i="25"/>
  <c r="E9" i="25"/>
  <c r="E10" i="25"/>
  <c r="E12" i="25"/>
  <c r="E13" i="25"/>
  <c r="E14" i="25"/>
  <c r="E16" i="25"/>
  <c r="E17" i="25"/>
  <c r="E18" i="25"/>
  <c r="E20" i="25"/>
  <c r="E21" i="25"/>
  <c r="E22" i="25"/>
  <c r="E24" i="25"/>
  <c r="E25" i="25"/>
  <c r="E26" i="25"/>
  <c r="E28" i="25"/>
  <c r="E29" i="25"/>
  <c r="E30" i="25"/>
  <c r="E32" i="25"/>
  <c r="E33" i="25"/>
  <c r="E34" i="25"/>
  <c r="E36" i="25"/>
  <c r="E37" i="25"/>
  <c r="E38" i="25"/>
  <c r="E40" i="25"/>
  <c r="E41" i="25"/>
  <c r="E44" i="25"/>
  <c r="E45" i="25"/>
  <c r="E48" i="25"/>
  <c r="E49" i="25"/>
  <c r="E52" i="25"/>
  <c r="E53" i="25"/>
  <c r="E54" i="25"/>
  <c r="E56" i="25"/>
  <c r="E57" i="25"/>
  <c r="E58" i="25"/>
  <c r="E60" i="25"/>
  <c r="E61" i="25"/>
  <c r="E64" i="25"/>
  <c r="E65" i="25"/>
  <c r="E68" i="25"/>
  <c r="E69" i="25"/>
  <c r="E70" i="25"/>
  <c r="E72" i="25"/>
  <c r="E74" i="25"/>
  <c r="E75" i="25"/>
  <c r="E78" i="25"/>
  <c r="E79" i="25"/>
  <c r="E82" i="25"/>
  <c r="E83" i="25"/>
  <c r="E84" i="25"/>
  <c r="E85" i="25"/>
  <c r="E88" i="25"/>
  <c r="E89" i="25"/>
  <c r="E92" i="25"/>
  <c r="E93" i="25"/>
  <c r="E94" i="25"/>
  <c r="E96" i="25"/>
  <c r="E97" i="25"/>
  <c r="E100" i="25"/>
  <c r="E101" i="25"/>
  <c r="E104" i="25"/>
  <c r="E105" i="25"/>
  <c r="E106" i="25"/>
  <c r="E108" i="25"/>
  <c r="E109" i="25"/>
  <c r="E112" i="25"/>
  <c r="E113" i="25"/>
  <c r="E116" i="25"/>
  <c r="E117" i="25"/>
  <c r="E120" i="25"/>
  <c r="E121" i="25"/>
  <c r="E124" i="25"/>
  <c r="E125" i="25"/>
  <c r="E126" i="25"/>
  <c r="E128" i="25"/>
  <c r="E129" i="25"/>
  <c r="E131" i="25"/>
  <c r="E132" i="25"/>
  <c r="E135" i="25"/>
  <c r="E136" i="25"/>
  <c r="E139" i="25"/>
  <c r="E140" i="25"/>
  <c r="D83" i="16"/>
  <c r="D73" i="16"/>
  <c r="D63" i="16"/>
  <c r="D22" i="16"/>
  <c r="D21" i="16"/>
  <c r="D20" i="16"/>
  <c r="D18" i="16"/>
  <c r="D17" i="16"/>
  <c r="D16" i="16"/>
  <c r="H311" i="23" l="1"/>
  <c r="H368" i="23"/>
  <c r="H501" i="23"/>
  <c r="H67" i="23"/>
  <c r="H557" i="23"/>
  <c r="H400" i="23"/>
  <c r="H438" i="23"/>
  <c r="H95" i="23"/>
  <c r="H413" i="23"/>
  <c r="H134" i="23"/>
  <c r="H320" i="23"/>
  <c r="H182" i="23"/>
  <c r="H340" i="23"/>
  <c r="H458" i="23"/>
  <c r="H173" i="23"/>
  <c r="H296" i="23"/>
  <c r="D58" i="16" s="1"/>
  <c r="H52" i="23"/>
  <c r="H222" i="23"/>
  <c r="H205" i="23"/>
  <c r="D50" i="16" s="1"/>
  <c r="H533" i="23"/>
  <c r="D112" i="16" s="1"/>
  <c r="E112" i="16" s="1"/>
  <c r="H147" i="23"/>
  <c r="H496" i="23"/>
  <c r="H527" i="23"/>
  <c r="H468" i="23"/>
  <c r="D104" i="16" s="1"/>
  <c r="E104" i="16" s="1"/>
  <c r="H515" i="23"/>
  <c r="D109" i="16" s="1"/>
  <c r="E109" i="16" s="1"/>
  <c r="H193" i="23"/>
  <c r="H269" i="23"/>
  <c r="H103" i="23"/>
  <c r="H285" i="23"/>
  <c r="H428" i="23"/>
  <c r="H62" i="23"/>
  <c r="H508" i="23"/>
  <c r="D108" i="16" s="1"/>
  <c r="E108" i="16" s="1"/>
  <c r="H87" i="23"/>
  <c r="D37" i="16" s="1"/>
  <c r="H418" i="23"/>
  <c r="D103" i="16" s="1"/>
  <c r="E103" i="16" s="1"/>
  <c r="H256" i="23"/>
  <c r="D54" i="16" s="1"/>
  <c r="H490" i="23"/>
  <c r="H521" i="23"/>
  <c r="H72" i="23"/>
  <c r="H448" i="23"/>
  <c r="H158" i="23"/>
  <c r="H241" i="23"/>
  <c r="D53" i="16" s="1"/>
  <c r="D69" i="16"/>
  <c r="D23" i="16"/>
  <c r="D82" i="16"/>
  <c r="D79" i="16"/>
  <c r="D52" i="16"/>
  <c r="D19" i="16"/>
  <c r="D84" i="16"/>
  <c r="D101" i="16"/>
  <c r="E101" i="16" s="1"/>
  <c r="D91" i="16"/>
  <c r="D107" i="16"/>
  <c r="E107" i="16" s="1"/>
  <c r="D92" i="16"/>
  <c r="D67" i="16"/>
  <c r="D74" i="16"/>
  <c r="D78" i="16"/>
  <c r="D72" i="16"/>
  <c r="D41" i="16"/>
  <c r="D49" i="16"/>
  <c r="D56" i="16"/>
  <c r="D93" i="16"/>
  <c r="D75" i="16"/>
  <c r="D32" i="16"/>
  <c r="D35" i="16"/>
  <c r="D80" i="16"/>
  <c r="D81" i="16"/>
  <c r="D68" i="16"/>
  <c r="D71" i="16"/>
  <c r="D88" i="16"/>
  <c r="D24" i="16"/>
  <c r="D34" i="16"/>
  <c r="D25" i="16"/>
  <c r="D39" i="16"/>
  <c r="D61" i="16"/>
  <c r="D100" i="16"/>
  <c r="D12" i="16"/>
  <c r="D7" i="16"/>
  <c r="D26" i="16"/>
  <c r="D27" i="16"/>
  <c r="D28" i="16"/>
  <c r="D65" i="16" l="1"/>
  <c r="D48" i="16"/>
  <c r="D46" i="16"/>
  <c r="D44" i="16"/>
  <c r="D86" i="16"/>
  <c r="D70" i="16"/>
  <c r="D30" i="16"/>
  <c r="D36" i="16"/>
  <c r="D62" i="16"/>
  <c r="D43" i="16"/>
  <c r="D45" i="16"/>
  <c r="D40" i="16"/>
  <c r="D66" i="16"/>
  <c r="D76" i="16"/>
  <c r="D96" i="16"/>
  <c r="D115" i="16"/>
  <c r="E115" i="16" s="1"/>
  <c r="D94" i="16"/>
  <c r="D110" i="16"/>
  <c r="E110" i="16" s="1"/>
  <c r="D89" i="16"/>
  <c r="D105" i="16"/>
  <c r="E105" i="16" s="1"/>
  <c r="D33" i="16"/>
  <c r="D98" i="16"/>
  <c r="D117" i="16"/>
  <c r="E117" i="16" s="1"/>
  <c r="D29" i="16"/>
  <c r="D64" i="16"/>
  <c r="D57" i="16"/>
  <c r="D99" i="16"/>
  <c r="D118" i="16"/>
  <c r="E118" i="16" s="1"/>
  <c r="D90" i="16"/>
  <c r="D106" i="16"/>
  <c r="E106" i="16" s="1"/>
  <c r="D11" i="16"/>
  <c r="D10" i="16"/>
  <c r="D42" i="16"/>
  <c r="D8" i="16"/>
  <c r="D97" i="16"/>
  <c r="D116" i="16"/>
  <c r="E116" i="16" s="1"/>
  <c r="D59" i="16"/>
  <c r="D87" i="16"/>
  <c r="D102" i="16"/>
  <c r="E102" i="16" s="1"/>
  <c r="D38" i="16"/>
  <c r="D9" i="16"/>
  <c r="D51" i="16"/>
  <c r="D60" i="16"/>
  <c r="D95" i="16"/>
  <c r="D111" i="16"/>
  <c r="E111" i="16" s="1"/>
  <c r="D47" i="16"/>
  <c r="D85" i="16"/>
  <c r="D77" i="16"/>
  <c r="D31" i="16"/>
  <c r="F18" i="15"/>
  <c r="F19" i="15"/>
  <c r="F20" i="15"/>
  <c r="F21" i="15"/>
  <c r="F22" i="15"/>
  <c r="F23" i="15"/>
  <c r="F15" i="15"/>
  <c r="F12" i="15"/>
  <c r="F9" i="15"/>
  <c r="C7" i="25"/>
  <c r="C8" i="26"/>
  <c r="C9" i="26"/>
  <c r="C10" i="26"/>
  <c r="C11" i="26"/>
  <c r="C12" i="26"/>
  <c r="C7" i="26"/>
  <c r="E10" i="26"/>
  <c r="F10" i="26" s="1"/>
  <c r="E11" i="26"/>
  <c r="F11" i="26" s="1"/>
  <c r="E12" i="26"/>
  <c r="F12" i="26" s="1"/>
  <c r="F13" i="26"/>
  <c r="F14" i="26"/>
  <c r="B30" i="26"/>
  <c r="E9" i="26"/>
  <c r="F9" i="26" s="1"/>
  <c r="E8" i="26"/>
  <c r="F8" i="26" s="1"/>
  <c r="E7" i="26"/>
  <c r="B4" i="26"/>
  <c r="B3" i="26"/>
  <c r="B156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103" i="25"/>
  <c r="F104" i="25"/>
  <c r="F105" i="25"/>
  <c r="F106" i="25"/>
  <c r="F107" i="25"/>
  <c r="F108" i="25"/>
  <c r="F109" i="25"/>
  <c r="F110" i="25"/>
  <c r="F111" i="25"/>
  <c r="F112" i="25"/>
  <c r="F113" i="25"/>
  <c r="F114" i="25"/>
  <c r="F115" i="25"/>
  <c r="F116" i="25"/>
  <c r="F117" i="25"/>
  <c r="F118" i="25"/>
  <c r="F119" i="25"/>
  <c r="F120" i="25"/>
  <c r="F121" i="25"/>
  <c r="F122" i="25"/>
  <c r="F123" i="25"/>
  <c r="F124" i="25"/>
  <c r="F125" i="25"/>
  <c r="F126" i="25"/>
  <c r="F127" i="25"/>
  <c r="F128" i="25"/>
  <c r="F129" i="25"/>
  <c r="F130" i="25"/>
  <c r="F131" i="25"/>
  <c r="F132" i="25"/>
  <c r="F133" i="25"/>
  <c r="F134" i="25"/>
  <c r="F135" i="25"/>
  <c r="F136" i="25"/>
  <c r="F137" i="25"/>
  <c r="F138" i="25"/>
  <c r="F139" i="25"/>
  <c r="F140" i="25"/>
  <c r="F7" i="25"/>
  <c r="B4" i="25"/>
  <c r="B3" i="25"/>
  <c r="F91" i="14" l="1"/>
  <c r="F67" i="14"/>
  <c r="F54" i="14"/>
  <c r="F7" i="26"/>
  <c r="F28" i="26" s="1"/>
  <c r="F154" i="25"/>
  <c r="B172" i="24"/>
  <c r="B3" i="24"/>
  <c r="C573" i="23"/>
  <c r="D3" i="23"/>
  <c r="C17" i="17"/>
  <c r="C3" i="17"/>
  <c r="C122" i="16"/>
  <c r="C3" i="16"/>
  <c r="C27" i="15"/>
  <c r="C3" i="15"/>
  <c r="C116" i="14"/>
  <c r="C3" i="14"/>
  <c r="D4" i="23" l="1"/>
  <c r="B4" i="24"/>
  <c r="C4" i="16"/>
  <c r="C4" i="17"/>
  <c r="C4" i="14"/>
  <c r="C4" i="15"/>
  <c r="D11" i="17" l="1"/>
  <c r="F112" i="14"/>
  <c r="F82" i="14"/>
  <c r="F76" i="14"/>
  <c r="F113" i="14" l="1"/>
  <c r="E57" i="16"/>
  <c r="E40" i="16"/>
  <c r="E74" i="16"/>
  <c r="E23" i="16"/>
  <c r="E17" i="16"/>
  <c r="E70" i="16"/>
  <c r="E72" i="16"/>
  <c r="E75" i="16"/>
  <c r="E22" i="16"/>
  <c r="E47" i="16"/>
  <c r="E39" i="16"/>
  <c r="E93" i="16"/>
  <c r="E59" i="16"/>
  <c r="E19" i="16"/>
  <c r="E41" i="16"/>
  <c r="E16" i="16"/>
  <c r="E38" i="16"/>
  <c r="E18" i="16"/>
  <c r="E31" i="16"/>
  <c r="E55" i="16"/>
  <c r="E21" i="16"/>
  <c r="D12" i="17"/>
  <c r="E84" i="16"/>
  <c r="D13" i="17"/>
  <c r="E20" i="16"/>
  <c r="E15" i="16"/>
  <c r="E77" i="16"/>
  <c r="E73" i="16"/>
  <c r="E69" i="16"/>
  <c r="E78" i="16" l="1"/>
  <c r="E87" i="16"/>
  <c r="E14" i="16"/>
  <c r="E48" i="16"/>
  <c r="E10" i="16"/>
  <c r="E54" i="16"/>
  <c r="E86" i="16"/>
  <c r="E97" i="16"/>
  <c r="E24" i="16"/>
  <c r="E13" i="16"/>
  <c r="E98" i="16"/>
  <c r="E71" i="16"/>
  <c r="E51" i="16"/>
  <c r="E94" i="16"/>
  <c r="E80" i="16"/>
  <c r="E89" i="16"/>
  <c r="E49" i="16"/>
  <c r="E30" i="16"/>
  <c r="E56" i="16"/>
  <c r="E88" i="16"/>
  <c r="E79" i="16"/>
  <c r="E8" i="16"/>
  <c r="E11" i="16"/>
  <c r="E9" i="16"/>
  <c r="E60" i="16"/>
  <c r="E12" i="16"/>
  <c r="E46" i="16"/>
  <c r="E43" i="16"/>
  <c r="E29" i="16"/>
  <c r="E44" i="16"/>
  <c r="E14" i="17"/>
  <c r="E26" i="16"/>
  <c r="E61" i="16"/>
  <c r="E90" i="16"/>
  <c r="E52" i="16"/>
  <c r="E85" i="16"/>
  <c r="E45" i="16"/>
  <c r="E25" i="16"/>
  <c r="E7" i="16"/>
  <c r="E82" i="16"/>
  <c r="E28" i="16"/>
  <c r="E53" i="16"/>
  <c r="E65" i="16"/>
  <c r="E96" i="16"/>
  <c r="E64" i="16"/>
  <c r="E95" i="16"/>
  <c r="E36" i="16"/>
  <c r="E76" i="16"/>
  <c r="E33" i="16"/>
  <c r="E50" i="16"/>
  <c r="E62" i="16"/>
  <c r="E91" i="16"/>
  <c r="E68" i="16"/>
  <c r="E32" i="16"/>
  <c r="E63" i="16"/>
  <c r="E92" i="16"/>
  <c r="E66" i="16"/>
  <c r="E99" i="16"/>
  <c r="E27" i="16"/>
  <c r="E81" i="16"/>
  <c r="E37" i="16"/>
  <c r="E42" i="16"/>
  <c r="E67" i="16"/>
  <c r="E100" i="16"/>
  <c r="E58" i="16"/>
  <c r="E35" i="16"/>
  <c r="E83" i="16"/>
  <c r="E34" i="16"/>
  <c r="E13" i="17"/>
  <c r="E12" i="17"/>
  <c r="E11" i="17"/>
  <c r="E9" i="17"/>
  <c r="E7" i="17"/>
  <c r="F17" i="15"/>
  <c r="F16" i="15" s="1"/>
  <c r="F14" i="15"/>
  <c r="F13" i="15" s="1"/>
  <c r="F11" i="15"/>
  <c r="F10" i="15" s="1"/>
  <c r="F8" i="15"/>
  <c r="F7" i="15" s="1"/>
  <c r="E119" i="16" l="1"/>
  <c r="C7" i="20" s="1"/>
  <c r="E15" i="17"/>
  <c r="D7" i="20" s="1"/>
  <c r="F24" i="15" l="1"/>
  <c r="F25" i="15" s="1"/>
  <c r="B7" i="20" l="1"/>
  <c r="F114" i="14"/>
  <c r="A7" i="20"/>
  <c r="E7" i="20" l="1"/>
</calcChain>
</file>

<file path=xl/sharedStrings.xml><?xml version="1.0" encoding="utf-8"?>
<sst xmlns="http://schemas.openxmlformats.org/spreadsheetml/2006/main" count="2303" uniqueCount="543">
  <si>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</si>
  <si>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</si>
  <si>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</si>
  <si>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</si>
  <si>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</si>
  <si>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</si>
  <si>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</si>
  <si>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</si>
  <si>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</si>
  <si>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</si>
  <si>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</si>
  <si>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</si>
  <si>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</si>
  <si>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km</t>
  </si>
  <si>
    <t>u</t>
  </si>
  <si>
    <t>SUBTOTAL  G</t>
  </si>
  <si>
    <t>Código Unidad de Propiedad</t>
  </si>
  <si>
    <t>Cantidad</t>
  </si>
  <si>
    <t>MANO DE OBRA REDES (USD)</t>
  </si>
  <si>
    <t>MANO DE OBRA ACOMETIDAS Y MEDIDORES (USD)</t>
  </si>
  <si>
    <t>MATERIALES REDES (.USD)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</si>
  <si>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</si>
  <si>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</si>
  <si>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</si>
  <si>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</si>
  <si>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</si>
  <si>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</si>
  <si>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</si>
  <si>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</si>
  <si>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</si>
  <si>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</si>
  <si>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</si>
  <si>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</si>
  <si>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</si>
  <si>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A.3.2. ACT.</t>
  </si>
  <si>
    <t xml:space="preserve">DESBROCE EN VÍA </t>
  </si>
  <si>
    <t>A.3.4. ACT.</t>
  </si>
  <si>
    <t>TALADO DE ÁRBOLES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</si>
  <si>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</si>
  <si>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</si>
  <si>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</si>
  <si>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</si>
  <si>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</si>
  <si>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</si>
  <si>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</si>
  <si>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</si>
  <si>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</si>
  <si>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</si>
  <si>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</si>
  <si>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</si>
  <si>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</si>
  <si>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</si>
  <si>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</si>
  <si>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</si>
  <si>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</si>
  <si>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</si>
  <si>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</si>
  <si>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</si>
  <si>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</si>
  <si>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</si>
  <si>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</si>
  <si>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</si>
  <si>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</si>
  <si>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</si>
  <si>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</si>
  <si>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</si>
  <si>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</si>
  <si>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</si>
  <si>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</si>
  <si>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</si>
  <si>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</si>
  <si>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</si>
  <si>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</si>
  <si>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</si>
  <si>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</si>
  <si>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A.6.2.2. ACT.</t>
  </si>
  <si>
    <t>MEJORAMIENTO DE SUELO PARA PUESTA A TIERRA POR VARILLA</t>
  </si>
  <si>
    <t>A.6.2.3. ACT.</t>
  </si>
  <si>
    <t>DESMONTAJE DE PUESTA A TIERRA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</si>
  <si>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</si>
  <si>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</si>
  <si>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</si>
  <si>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</si>
  <si>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</si>
  <si>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</si>
  <si>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</si>
  <si>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</si>
  <si>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</si>
  <si>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</si>
  <si>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</si>
  <si>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</si>
  <si>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</si>
  <si>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</si>
  <si>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</si>
  <si>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</si>
  <si>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</si>
  <si>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</si>
  <si>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</si>
  <si>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</si>
  <si>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</si>
  <si>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</si>
  <si>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</si>
  <si>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</si>
  <si>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</si>
  <si>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</si>
  <si>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</si>
  <si>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D.10.2.1. ACT.</t>
  </si>
  <si>
    <t>MONTAJE DE CAJAS DE DISTRIBUCIÓN MONOFÁSICA EN POSTE - NUEVO</t>
  </si>
  <si>
    <t>D.9.1.1. ACT.</t>
  </si>
  <si>
    <t>TENDIDO Y REGULADO DE REDES PREENSAMBLADAS DE BAJO VOLTAJE, 4 CONDUCTORES - NUEVO</t>
  </si>
  <si>
    <t>D.9.2.3. ACT.</t>
  </si>
  <si>
    <t>DESMONTAJE DE REDES PREENSAMBLADAS DE BAJO VOLTAJE, 3 CONDUCTORES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</si>
  <si>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</si>
  <si>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</si>
  <si>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</si>
  <si>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</si>
  <si>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</si>
  <si>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</si>
  <si>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</si>
  <si>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</si>
  <si>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</si>
  <si>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</si>
  <si>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</si>
  <si>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</si>
  <si>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</si>
  <si>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G.- REDES AÉREAS SEMIAISLADAS</t>
  </si>
  <si>
    <t>G.1.1.1.</t>
  </si>
  <si>
    <t>ENSAMBLAJE DE ESTRUCTURA SEMIAISLADA TANGENTE MONOFÁSICA</t>
  </si>
  <si>
    <t>G.1.3.1.</t>
  </si>
  <si>
    <t>ENSAMBLAJE DE ESTRUCTURA SEMIAISLADA DOBLE RETENCIÓN MONOFÁSICA</t>
  </si>
  <si>
    <t>G.1.4.1.</t>
  </si>
  <si>
    <t>ENSAMBLAJE DE ESTRUCTURA SEMIAISLADA RETENCIÓN MONOFÁSICO</t>
  </si>
  <si>
    <t>G.2.2.6.</t>
  </si>
  <si>
    <t>TENDIDO Y REGULADO DE CONDUCTORES SEMIAISLADO No. 1/0 AWG</t>
  </si>
  <si>
    <t>G.2.3.6.</t>
  </si>
  <si>
    <t>TENDIDO Y REGULADO DE CONDUCTORES MENSAJERO No. 58,58 mm2</t>
  </si>
  <si>
    <t>G.3.</t>
  </si>
  <si>
    <t>INSTALACIÓN DE ESPACIADORES</t>
  </si>
  <si>
    <t>G.4.</t>
  </si>
  <si>
    <t>EMPALMES SISTEMA SEMIAISLADO</t>
  </si>
  <si>
    <t>SUBTOTAL A - C - D - E - F………...……………………..…...…………</t>
  </si>
  <si>
    <t>TOTAL MANO DE OBRA SIN IVA USD....................................</t>
  </si>
  <si>
    <t>SUBTOTALES</t>
  </si>
  <si>
    <t>ACOMETIDAS</t>
  </si>
  <si>
    <t>INSTALACIÓN DE ACOMETIDA BIFÁSICA</t>
  </si>
  <si>
    <t>CAMBIO O REUBICACIÓN DE ACOMETIDA BIFÁSICA</t>
  </si>
  <si>
    <t>CAJA DE DISTRIBUCIÓN ANTIHURTO</t>
  </si>
  <si>
    <t>INSTALACIÓN DE CAJA DE DISTRIBUCIÓN BIFÁSICA ANTIHURTO</t>
  </si>
  <si>
    <t>CAMBIO O REUBICACIÓN DE CAJA DE DISTRIBUCIÓN BIFÁSICA ANTIHURTO</t>
  </si>
  <si>
    <t>MEDIDORES</t>
  </si>
  <si>
    <t>INSTALACIÓN DE MEDIDOR BIFÁSICO EN CAJA ANTIHURTO</t>
  </si>
  <si>
    <t>VARIOS</t>
  </si>
  <si>
    <t>INSTALACIÓN DE SOPORTE DE ACOMETIDA 3 "</t>
  </si>
  <si>
    <t>INSTALACIÓN DE PUESTA A TIERRA (VARILLA DE COBRE, CONECTOR Y CONDUCTOR NO.8 AWG)</t>
  </si>
  <si>
    <t>ARREGLO O REPARACIÓN DE SISTEMA A TIERRA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</si>
  <si>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</si>
  <si>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</si>
  <si>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</si>
  <si>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</si>
  <si>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</si>
  <si>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</si>
  <si>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</si>
  <si>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ABRAZADERA DE ACERO GALVANIZADO, PLETINA, 2 PERNOS, DOBLE ESPIRALADO</t>
  </si>
  <si>
    <t>TUBO DE ACERO GALVANIZADO DE 2 1/2" (63 MM) DIAM, 2 MM ESPESOR</t>
  </si>
  <si>
    <t>P.U.</t>
  </si>
  <si>
    <t>AC0-0J3X2C</t>
  </si>
  <si>
    <t>APD-0PCC</t>
  </si>
  <si>
    <t>APD-0PLCS100PC</t>
  </si>
  <si>
    <t>APD-0PLCS150PC</t>
  </si>
  <si>
    <t>APD-0PLCS250PD</t>
  </si>
  <si>
    <t>CO0-0A1x2</t>
  </si>
  <si>
    <t>CO0-0HAx1/0</t>
  </si>
  <si>
    <t>CO0-0HMx58.58</t>
  </si>
  <si>
    <t>PREFORMADO, 58.58 mm2, MENSAJERO</t>
  </si>
  <si>
    <t>PREFORMADO 1/0 AAC</t>
  </si>
  <si>
    <t>ESPACIADOR 1F SA</t>
  </si>
  <si>
    <t>CO0-0J2x4</t>
  </si>
  <si>
    <t>CO0-0T2x50(50)+25</t>
  </si>
  <si>
    <t>CO0-0T2x70(50)+25</t>
  </si>
  <si>
    <t>CO0-0T2x95(50)+25</t>
  </si>
  <si>
    <t>ESE-1ED</t>
  </si>
  <si>
    <t>ESE-1EP</t>
  </si>
  <si>
    <t>ESE-1ER</t>
  </si>
  <si>
    <t>ESV-1CA</t>
  </si>
  <si>
    <t>ESV-1CD</t>
  </si>
  <si>
    <t>ESV-1CP</t>
  </si>
  <si>
    <t>ESV-1CR</t>
  </si>
  <si>
    <t>ESV-1VA2.00</t>
  </si>
  <si>
    <t>ESV-1VD2.00</t>
  </si>
  <si>
    <t>ESV-1VP2.00</t>
  </si>
  <si>
    <t>ESV-1VR2.00</t>
  </si>
  <si>
    <t>ESV-3CD2.00</t>
  </si>
  <si>
    <t>ESV-3CR2.00</t>
  </si>
  <si>
    <t>ESV-3VP2.40</t>
  </si>
  <si>
    <t>ESV-3VR2.40</t>
  </si>
  <si>
    <t>OTROS G6</t>
  </si>
  <si>
    <t>OTROS G6-23</t>
  </si>
  <si>
    <t>PO0-0HC10_2000</t>
  </si>
  <si>
    <t>PO0-0HC10_400</t>
  </si>
  <si>
    <t>PO0-0HC12_2000</t>
  </si>
  <si>
    <t>PO0-0HC12_500</t>
  </si>
  <si>
    <t>PT0-0DC2_1</t>
  </si>
  <si>
    <t>PT0-0PC2_1</t>
  </si>
  <si>
    <t>PT0-0PC2_2</t>
  </si>
  <si>
    <t>SPD-2LDC</t>
  </si>
  <si>
    <t>SPV-1E100_150R</t>
  </si>
  <si>
    <t>SPV-1F12K</t>
  </si>
  <si>
    <t>SPV-1P18_150E</t>
  </si>
  <si>
    <t>SPV-1P18_150R</t>
  </si>
  <si>
    <t>SPV-1S100_150E</t>
  </si>
  <si>
    <t>SPV-3E100_150R</t>
  </si>
  <si>
    <t>SPV-3F12K</t>
  </si>
  <si>
    <t>SPV-3P18_150R</t>
  </si>
  <si>
    <t>TAD-0FS</t>
  </si>
  <si>
    <t>TAD-0TS</t>
  </si>
  <si>
    <t>TAV-0FD</t>
  </si>
  <si>
    <t>TAV-0FS</t>
  </si>
  <si>
    <t>TAV-0TD</t>
  </si>
  <si>
    <t>TAV-0TS</t>
  </si>
  <si>
    <t>TRV-1C25</t>
  </si>
  <si>
    <t>TRV-1C37.5</t>
  </si>
  <si>
    <t>TRV-1C50</t>
  </si>
  <si>
    <t>ESD-1ED</t>
  </si>
  <si>
    <t>ESD-1ER</t>
  </si>
  <si>
    <t>AC0-REUBICACIÓN</t>
  </si>
  <si>
    <t>ESV-1MD</t>
  </si>
  <si>
    <t>ESV-1MP</t>
  </si>
  <si>
    <t>ABRAZADERA DE PLETINA ACERO GALV. 2 PERNOS, 50 X 6 MM, 160 MM, EXTENSIÓN SIMPLE, COLLARÍN RECTO SIMPLE</t>
  </si>
  <si>
    <t>AISLADOR DE CAUCHO SILICONADO TIPO SUSPENSIÓN CLASE ANSI DS-28, 22 KV</t>
  </si>
  <si>
    <t>CINTA DE ARMAR, ALEACIÓN DE ALUMINIO 1.27 MM ESPESOR X 7.62 MM ANCHO</t>
  </si>
  <si>
    <t>GRAPA TERMINAL APERNADA TIPO PISTOLA, ALEACIÓN AL. NO. 6 - 4/0 AWG</t>
  </si>
  <si>
    <t>AMARRA PLÁSTICA PROTECCIÓN UV, 8 MM X 30 CM LONGITUD (PRECINTO)</t>
  </si>
  <si>
    <t>CONECTOR RANURA PARALELA DOBLE DENTADO, HERMÉTICO, CABLES AL/CU AISLADOS 4 - 3/0 AWG Y 4 - 3/0, TUERCA FUSIBLE</t>
  </si>
  <si>
    <t>CAJA DE DISTRIBUCIÓN DE ACOMETIDAS AÉREAS BIFÁSICAS 240/120 V, 3 HILOS, 320 X 240 X 140 MM</t>
  </si>
  <si>
    <t>ABRAZADERA DE PLETINA ACERO GALV. 3 PERNOS, 38 X 6 MM, 160-190 MM, FIJACIÓN PIE AMIGO SIMPLE</t>
  </si>
  <si>
    <t>CABLE DE ALUMINIO CABLEADO 600 V. TW  NO. 2 AWG, 7 HILOS</t>
  </si>
  <si>
    <t>ALAMBRE GALVANIZADO NO. 16 BWG</t>
  </si>
  <si>
    <t xml:space="preserve">CONECTOR RANURA PARALELA ALEACION COBRE, NO. 6 - 4/0 AWG, AJUSTE MECANICO, 1 PERNO CENTRAL, HERRAJERIA BRONCE SILICONADO </t>
  </si>
  <si>
    <t>CONDUCTOR DE COBRE AISLADO PVC, 600 V, TW NO. 8 AWG, SOLIDO</t>
  </si>
  <si>
    <t>EQUIPO DE CONTROL AUTOMÁTICO DE ALUMBRADO PUBLICO DE 30 A</t>
  </si>
  <si>
    <t>FOTOCONTROL DE 210 V, 1000 W O 1800 VA, SIN BASE</t>
  </si>
  <si>
    <t xml:space="preserve">CONECTOR RANURA PARALELA DOBLE DENTADO, HERMETICO, CABLES AL/CU AISLADOS 4 - 3/0 AWG Y 14 - 8 AWG, TUERCA FUSIBLE </t>
  </si>
  <si>
    <t>CONDUCTOR DE COBRE AISLADO PVC, 600 V, TW NO. 14 AWG, SOLIDO</t>
  </si>
  <si>
    <t>LUMINARIA VAPOR SODIO ALTA PRESIÓN CERRADA 100 W, COMPLETA, CARCASA ALUMINIO, SIN FOTOCONTROL</t>
  </si>
  <si>
    <t>LUMINARIA VAPOR SODIO ALTA PRESIÓN CERRADA 150 W, COMPLETA, CARCAZA ALUMINIO, SIN FOTOCONTROL</t>
  </si>
  <si>
    <t>LUMINARIA VAPOR SODIO ALTA PRESIÓN CERRADA 250 W, COMPLETA. CARCAZA ALUMINIO, DOBLE POTENCIA, SIN FOTOCONTROL</t>
  </si>
  <si>
    <t>CONDUCTOR DESNUDO CABLEADO ALUMINIO, AAC NO. 2 AWG, 7 HILOS</t>
  </si>
  <si>
    <t xml:space="preserve">TERMINAL DE COMPRESIÓN RECTO DE CU-SN ESTÁNDAR, 1 PERFORACIÓN (TIPO OJO DE 1/2" ), BARRIL LARGO, CALIBRE 2 AWG, PERNO, TUERCA Y ARANDELAS PLANA Y PRESIÓN </t>
  </si>
  <si>
    <t xml:space="preserve">TERMINAL DE COMPRESIÓN RECTO DE CU-SN ESTÁNDAR, 1 PERFORACIÓN (TIPO OJO DE 1/2"), BARRIL LARGO, CALIBRE 4/0 AWG, PERNO, TUERCA Y ARANDELAS PLANA Y PRESIÓN </t>
  </si>
  <si>
    <t>CONDUCTOR DESNUDO CABLEADO COBRE SUAVE NO. 1/0 AWG, 19 HILOS</t>
  </si>
  <si>
    <t>CONDUCTOR DESNUDO CABLEADO COBRE SUAVE NO. 2 AWG, 7 HILOS</t>
  </si>
  <si>
    <t xml:space="preserve">CABLE SEMIAISLADO UNIP. AL. AAC AISL. POLIET. RET. XLPE 25 KV, NO. 1/0 AWG, 7 HILOS </t>
  </si>
  <si>
    <t>CONDUCTOR  ALUMOWELD - AL, DESNUDO, CABLEADO, AWA, 58.58 mm2, 7(5/2) HILOS, MENSAJERO</t>
  </si>
  <si>
    <t>RETENCIÓN TERMINAL PREFORMADA PARA CABLE MENSAJERO DE SECCIÓN 58.58 mm2</t>
  </si>
  <si>
    <t>RETENCIÓN TERMINAL PREFORMADA PARA CABLE 1/0 AAC, SEMIAISLADO, 25 KV</t>
  </si>
  <si>
    <t>ESPACIADOR DE POLIETILENO DE ALTA DENSIDAD, MONOFÁSICO, 15 A 35 KV, 304 MM DE LARGO, ASTM D1248</t>
  </si>
  <si>
    <t>CONECTOR RANURAS PARALELAS, ALEACIÓN CU, NO. 1/0 - 4/0 AWG, 6 - 4/0 AWG, PERNOS LATERALES  Y SEPARADOR</t>
  </si>
  <si>
    <t>CABLE MULTIPLEX ALUMINIO ASC 2 X 4 AWG, PE 600 V, AISLADOS DÚPLEX</t>
  </si>
  <si>
    <t>CONDUCTOR COBRE AISLADO PVC 2000 V. TTU NO. 2 AWG, 7 HILOS</t>
  </si>
  <si>
    <t xml:space="preserve">CABLE PREENSAMBLADO DE AL, CABLEADO, 600 V, XLPE, 2 X 50 AAC + 1 X 50 AAAC + 1 X 25 AAC MM2 (2 X 1/0 + 1 X 1/0 + 1 X 4 AWG) </t>
  </si>
  <si>
    <t xml:space="preserve">CABLE PREENSAMBLADO DE AL, CABLEADO, 600 V, XLPE, 2 X 70 AAC + 1 X 50 AAAC + 1 X 25 AAC MM2 (2 X 2/0 + 1 X 1/0 + 1 X 4 AWG) </t>
  </si>
  <si>
    <t xml:space="preserve">CABLE PREENSAMBLADO DE AL, CABLEADO, 600 V, XLPE, 2 X 95 AAC + 1 X 50 AAAC + 1 X 25 AAC MM2 (2 X 3/0 + 1 X 1/0 + 1 X 4 AWG) </t>
  </si>
  <si>
    <t>MULTICONDUCTOR ANTI HURTO DE ALEACIÓN AL AA-8000, AISLAMIENTO XLPE, CHAQUETA PVC, 600 V, NO. 3 X 6 AWG, 7 HILOS.</t>
  </si>
  <si>
    <t>ABRAZADERA DE PLETINA ACERO GALV. 2 PERNOS, 38 X 4 MM, 160-190 MM, SUJECIÓN BASTIDOR DOBLE</t>
  </si>
  <si>
    <t>AISLADOR DE PORCELANA TIPO ROLLO CLASE ANSI  53-2, 0.25 KV</t>
  </si>
  <si>
    <t>RETENEDOR TERMINAL PREFORMADO PARA RETENER CABLE ASC Y/O ACSR NO. 1/0 AWG, 7 HILOS</t>
  </si>
  <si>
    <t>ABRAZADERA DE PLETINA ACERO GALV. 2 PERNOS, 38 X 4 MM, 160-190 MM, SUJECIÓN BASTIDOR SIMPLE</t>
  </si>
  <si>
    <t>CONDUCTOR DESNUDO SOLIDO ALUMINIO PARA ATADURAS NO. 4 AWG</t>
  </si>
  <si>
    <t>BASTIDOR (RACK) PARA SECUNDARIO DE ACERO GALV. 1 VÍA. 38 X 4 MM</t>
  </si>
  <si>
    <t>RETENEDOR TERMINAL PREFORMADO PARA RETENER CABLE ASC Y/O ACSR NO. 2/0 AWG, 7 HILOS</t>
  </si>
  <si>
    <t>ABRAZADERA DE PLETINA ACERO GALV. 4 PERNOS, 38 X 6 MM, 160-190 MM, FIJACIÓN PIE AMIGO DOBLE</t>
  </si>
  <si>
    <t>TUERCA OJO OVALADO DE ACERO GALV. PARA PERNO DE 16 MM DIAM.</t>
  </si>
  <si>
    <t>PERNO ESPIGA (PIN) TOPE POSTE DOBLE DE ACERO GALV. 19 MM DIAM, 450 MM LONG, ACCESORIOS DE SUJECIÓN</t>
  </si>
  <si>
    <t>AISLADOR DE PORCELANA TIPO ESPIGA (PIN), RADIOINTERFERENCIA CLASE ANSI 56-1  25 KV</t>
  </si>
  <si>
    <t>PERNO ESPIGA (PIN) TOPE POSTE SIMPLE, ACERO GALV. 19 MM DIAM, 450 MM LONG. ACCESORIOS DE SUJECIÓN</t>
  </si>
  <si>
    <t>ABRAZADERA DE PLETINA ACERO GALV. 2 PERNOS, 50 X 6 MM, 160 MM, EXTENSIÓN DOBLE, COLLARÍN RECTO DOBLE</t>
  </si>
  <si>
    <t>CRUCETA ACERO GALV. PERFIL "L" DE 70 X 70 X 6 MM Y 2.00 M LONG, UNIVERSAL (CENTRADA Y VOLADO)</t>
  </si>
  <si>
    <t xml:space="preserve">PIE AMIGO FE. ANGULO "L" GALV. 38 X 38 X 6 MM, Y 2000 MM LONG </t>
  </si>
  <si>
    <t>PLETINA DE UNIÓN Y SOPORTE DE ACERO GALV. 75 X 6 MM Y 420 MM LONG.</t>
  </si>
  <si>
    <t>PERNO MAQUINA ACERO GALV. 16 MM DIAM,  51 MM LONG. CON TUERCA, ARAND. PLANA Y PRESIÓN</t>
  </si>
  <si>
    <t xml:space="preserve">PERNO MAQUINA FE. GALV. 13 X 51 MM (1/2" X 2"), TUERCA, ARAND. PLANA Y PRESION </t>
  </si>
  <si>
    <t>PERNO ESPIGA (PIN) CORTO ACERO GALV. DE 19 X 35 X 300 MM, 15 KV</t>
  </si>
  <si>
    <t>PERNO ESPARRAGO ACERO GALV. 16 X 306 MM ( 5/8" X 12" )</t>
  </si>
  <si>
    <t>HORQUILLA ANCLAJE ACERO GALV. 16 MM DIAM, 75 MM LONG. 7.000 KG, CON PASADOR</t>
  </si>
  <si>
    <t>PERNO "U" ACERO GALV. 16 MM DIAM. 150 MM ANCHO DENTRO DE LA U, 2 TUERCAS Y 4 ARANDELAS PLANAS Y PRESIÓN</t>
  </si>
  <si>
    <t xml:space="preserve">PIE AMIGO FE ANGULO "L" GALV. 38 X 38 X 6 MM, Y 1000 MM LONG </t>
  </si>
  <si>
    <t>CRUCETA ACERO GALV. PERFIL "L" DE 70 X 70 X 6 MM Y 2.40 M LONG, UNIVERSAL</t>
  </si>
  <si>
    <t>DISYUNTOR TERMOMAGNETICO UNIPOLAR 50 A, ICC=10 KA (BREAKER) PARA RIEL DIN</t>
  </si>
  <si>
    <t>CONDUCTOR DE COBRE AISLADO PVC, 600 V. TW  NO. 8 AWG, 7 HILOS</t>
  </si>
  <si>
    <t>RETENEDOR TERMINAL PREFORMADO PARA CABLE DE ACERO DE 3/8" DE DIÁMETRO</t>
  </si>
  <si>
    <t>CABLE ACERO GALVANIZADO GRADO SIEMENS MARTIN 3/8" DIAM. 7 HILOS, 3153 KG</t>
  </si>
  <si>
    <t>AISLADOR DE PORCELANA TIPO RETENIDA CLASE ANSI  54-3  23 KV</t>
  </si>
  <si>
    <t>ABRAZADERA DE PLETINA ACERO GALV. 3 PERNOS 50 X 6 MM, MONTAJE TRANSF. MONOFÁSICO</t>
  </si>
  <si>
    <t>GRAPA DERIVACIÓN LÍNEA EN CALIENTE ALEACIÓN AL. NO. 6 - 400 MCM Y 6 - 4/0 AWG</t>
  </si>
  <si>
    <t>PARARRAYOS CLASE DISTRIBUCIÓN TIPO POLIMÉRICO DE OXIDO DE ZN, 18 KV, CON MODULO DE DESCONEXIÓN</t>
  </si>
  <si>
    <t>ABRAZADERA DE PLETINA ACERO GALV. 30 X 6 MM ESCALONES REVISIÓN (8 UNIDADES)</t>
  </si>
  <si>
    <t>TIRAFUSIBLE DE MEDIO VOLTAJE CABEZA REMOVIBLE 12 A, TIPO K</t>
  </si>
  <si>
    <t>SUELDA EXOTÉRMICA, CARGA 90 GRAMOS</t>
  </si>
  <si>
    <t>POSTE DE HORMIGÓN ARMADO, CIRCULAR, CRH 2 000 KG, 10.0 M</t>
  </si>
  <si>
    <t>PIEDRA DE ASENTAR GRANO FINO Y GRANO GRUESO</t>
  </si>
  <si>
    <t>RIPIO TRITURADO 3/4"</t>
  </si>
  <si>
    <t>AGUA PARA CONSTRUCCIÓN</t>
  </si>
  <si>
    <t>CEMENTO GRIS SACO DE 50 KG</t>
  </si>
  <si>
    <t>ARENA DE RIO</t>
  </si>
  <si>
    <t>POSTE CIRCULAR DE HORMIGÓN ARMADO DE 400 KG, LONGITUD 10.0 M, VERDE</t>
  </si>
  <si>
    <t>POSTE DE HORMIGÓN ARMADO, CIRCULAR, CRH 2 000 KG, 12 M</t>
  </si>
  <si>
    <t>POSTE CIRCULAR DE HORMIGÓN ARMADO DE 500 KG, LONGITUD 12.0 M, AZUL</t>
  </si>
  <si>
    <t>CONDUCTOR DE COBRE DESNUDO, CABLEADO, SUAVE, 6 AWG, 7 HILOS</t>
  </si>
  <si>
    <t>BASE PORTAFUSIBLE UNIPOLAR, TIPO NH TAMAÑO 1, 250 A, 500 V, TIPO AJUSTE: PERNO PASANTE.</t>
  </si>
  <si>
    <t xml:space="preserve">PERNO MAQUINA ACERO GALV. 8 X 38 MM (1 1/2"), TUERCA, ARAND. PLANA Y PRESION </t>
  </si>
  <si>
    <t>CAJA LAMINA ACERO GALV. 1/20", SOPORTE Y PROTECCIÓN 2-3 BASES PORTAFUSIBLES, INSTALACIÓN POSTE</t>
  </si>
  <si>
    <t>SECCIONADOR FUSIBLE UNIPOLAR ABIERTO 27 KV, 12 KA, BIL: 150 KV, 100 A</t>
  </si>
  <si>
    <t>CRUCETA CENTRADA PERFIL "L" DE 70 X 70 X 6 MM Y 1.20 M LONG, SIN APOYO</t>
  </si>
  <si>
    <t>SECCIONADOR FUSIBLE UNIPOLAR ABIERTO 27 KV, 12 KA, BIL: 150 KV, 100 A, CÁMARA ROMPE ARCOS</t>
  </si>
  <si>
    <t>PIE AMIGO DE PERFIL "L" ACERO GALV. 38 X 38 X 6 MM Y 700 MM. LONG</t>
  </si>
  <si>
    <t>GUARDACABO PARA CABLE TENSOR DE 3/8" (9.5 MM) DIAM</t>
  </si>
  <si>
    <t>VARILLA DE ANCLAJE ACERO 5/8" (16 MM) DIAM. Y 1,80 M. LONG, COMPLETA.</t>
  </si>
  <si>
    <t>BLOQUE DE HORMIGÓN PARA ANCLAJE, FORMA TRONCO CÓNICO DE 40 X 15 X 20 CM</t>
  </si>
  <si>
    <t>BRAZO TUBULAR PARA TENSOR FAROL 60 MM DIAM. 1.50 M, LONG, 2 MM ESP.</t>
  </si>
  <si>
    <t>AISLADOR TIPO PIN DE POLIETILENO DE ALTA DENSIDAD, SUJECIÓN SUPERIOR, CON RADIO INTERFERENCIA 25 KV, ANSI 55-5</t>
  </si>
  <si>
    <t xml:space="preserve">EMPALME UNIPOLAR 25KV CONDUCTOR POLIETILENO ALTA DENSIDAD </t>
  </si>
  <si>
    <t>GUARDACABO/HORQUILLA, PARA SERVICIO PESADO, 40000 LBS, ACERO GALVANIZADO PARA CABLE 9.5 MM</t>
  </si>
  <si>
    <t>PERNO PIN DE ACERO GALVANIZADO, ROSCA PLASTICA 50 MM, 19 X 239 MM (3/4"X 9 1/2")</t>
  </si>
  <si>
    <t>GUARDACABO / HORQUILLA, ACERO GALVANIZADO , 143X28,6MM</t>
  </si>
  <si>
    <t xml:space="preserve">ABRAZADERA DE ACERO GALVANIZADO, PLETINA, 4 PERNOS, 38 X 6 X 140 MM (15 X 150 MM (5/8 X 6")) </t>
  </si>
  <si>
    <t>BRAZO DE ALINEACIÓN CON GRAPA CONECTORA,ACERO GALVANIZADO, 203X356X38 MM, CARGA DE ROTURA 3200 LBS.</t>
  </si>
  <si>
    <t xml:space="preserve">CINTA FLEJE, ACERO INOXIDABLE,10000 LB X 1000M X 1 1/4", PERNO SUJECION 5/8"  </t>
  </si>
  <si>
    <t xml:space="preserve">ABRAZADERA DE ACERO GALVANIZADO, PLETINA, 3 PERNOS, 38 X 6 X 140 MM (15 X 150 MM (5/8 X 6")) </t>
  </si>
  <si>
    <t>BRAZO DE ALINEACIÓN CON GRAPA CONECTORA,ACERO GALVANIZADO, 203X610X51 MM, CARGA DE ROTURA 4000 LBS.</t>
  </si>
  <si>
    <t xml:space="preserve">ESTRIBO, DE ACERO MALEABLE GALVANIZADO,14.22 DIAMETRO, 89 X 114.3 MM </t>
  </si>
  <si>
    <t xml:space="preserve">BRAZO ANTIVAIVEN, DE POLIETILENO DE ALTA DENSIDAD, DE 572 MM DE LARGO, PARA 25 A 46 KV INCLUYE HORQUILLA Y PERNO. </t>
  </si>
  <si>
    <t>MEDIDOR ELECTRÓNICO DE ENERGÍA ACTIVA DOS FASES 3 HILOS, CON PUERTO DE COMUNICACIÓN RADIO FRECUENCIA</t>
  </si>
  <si>
    <t>c/u</t>
  </si>
  <si>
    <t>jgo</t>
  </si>
  <si>
    <t>Kg</t>
  </si>
  <si>
    <t>ESTRUCTURA</t>
  </si>
  <si>
    <t>CÓDIGO MATERIAL</t>
  </si>
  <si>
    <t>DESCRIPCIÓN MATERIAL</t>
  </si>
  <si>
    <t>PRECIO
UNITARIO
CANTIDAD
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</si>
  <si>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</si>
  <si>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</si>
  <si>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</si>
  <si>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</si>
  <si>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</si>
  <si>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</si>
  <si>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</si>
  <si>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</si>
  <si>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</si>
  <si>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</si>
  <si>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</si>
  <si>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</si>
  <si>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</si>
  <si>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A.1.2. ACT.</t>
  </si>
  <si>
    <t>REPLANTEO EN VANOS MAYORES A 80 METROS</t>
  </si>
  <si>
    <t>Km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</si>
  <si>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</si>
  <si>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</si>
  <si>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</si>
  <si>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A.3.3. ACT.</t>
  </si>
  <si>
    <t>DESBROCE EN MONTAÑA (km)</t>
  </si>
  <si>
    <t>PLANTADO DE POSTES DE HORMIGÓN DE HASTA 12M Y 500KG DE CAPACIDAD DE ROTURA</t>
  </si>
  <si>
    <t>PLANTADO DE POSTES DE HORMIGÓN SUPERIOR EN PESO Y/O LONGITUD AL DE 12M Y 500 KG DE CAPACIDAD DE ROTURA</t>
  </si>
  <si>
    <t>A.4.2.1.1. ACT.</t>
  </si>
  <si>
    <t>PLANTADO DE POSTES DE FIBRA DE VIDRIO A MANO</t>
  </si>
  <si>
    <t>A.5.3.2. ACT.</t>
  </si>
  <si>
    <t>REMODELACIÓN DE ESTRUCTURA DE MEDIO VOLTAJE MONOFÁSICA (6-23kV)</t>
  </si>
  <si>
    <t>A.5.7.1. ACT.</t>
  </si>
  <si>
    <t>ENSAMBLAJE DE ESTRUCTURA BAJO VOLTAJE / RACKS DE 1 a 2 VÍAS- NUEVO</t>
  </si>
  <si>
    <t>A.5.11.1. ACT.</t>
  </si>
  <si>
    <t>TENDIDO Y REGULADO DE CONDUCTORES No. 3/0 a 4/0 AWG - NUEVO</t>
  </si>
  <si>
    <t>ENSAMBLAJE DE ANCLAS - NUEVO</t>
  </si>
  <si>
    <t>A.9.7.1. ACT.</t>
  </si>
  <si>
    <t>MONTAJE DE EQUIPO RECONECTADOR, INTERRUPTOR O REGULADOR - NUEVO</t>
  </si>
  <si>
    <t>C.3.1. ACT.</t>
  </si>
  <si>
    <t>TRANSPORTE INTERNO DE POSTE</t>
  </si>
  <si>
    <t>C.4.1.1. ACT.</t>
  </si>
  <si>
    <t>MOVILIZACION O ARRASTRE DE POSTE DE HORMIGON EN TERRENO CON GRADIENTE ENTRE 0 Y 15 GRADOS A MANO.</t>
  </si>
  <si>
    <t>C.4.1.2. ACT.</t>
  </si>
  <si>
    <t>MOVILIZACION O ARRASTRE DE POSTE DE FIBRA DE VIDRIO O MADERA EN TERRENO CON GRADIENTE ENTRE 0 Y 15 GRADOS A MANO.</t>
  </si>
  <si>
    <t>C.4.2.1. ACT.</t>
  </si>
  <si>
    <t>MOVILIZACION O ARRASTRE DE POSTE DE HORMIGON EN TERRENO CON GRADIENTE ENTRE 15 Y 60 GRADOS A MANO.</t>
  </si>
  <si>
    <t>C.4.2.2. ACT.</t>
  </si>
  <si>
    <t>MOVILIZACION O ARRASTRE DE POSTE DE FIBRA DE VIDRIO O MADERA EN TERRENO CON GRADIENTE ENTRE 15 Y 60 GRADOS A MANO</t>
  </si>
  <si>
    <t>C.4.5.3. ACT.</t>
  </si>
  <si>
    <t xml:space="preserve">RETIRO O DESMONTAJE A MANO DE POSTES DE HORMIGON </t>
  </si>
  <si>
    <t>C.4.5.4. ACT.</t>
  </si>
  <si>
    <t xml:space="preserve">RETIRO O DESMONTAJE DESMONTAJE A MANO DE POSTES DE FIBRA DE VIDRIO O MADERA </t>
  </si>
  <si>
    <t>D.9.1.3. ACT.</t>
  </si>
  <si>
    <t>DESMONTAJE DE REDES PREENSAMBLADAS DE BAJO VOLTAJE, 4 CONDUCTORES</t>
  </si>
  <si>
    <t>TENDIDO Y REGULADO DE REDES PREENSAMBLADAS DE BAJO VOLTAJE 2 CONDUCTORES - NUEVO</t>
  </si>
  <si>
    <t>D.10.2.2. ACT.</t>
  </si>
  <si>
    <t>MONTAJE DE CAJAS DE DISTRIBUCIÓN MONOFÁSICA EN POSTE - REMODELACIÓN</t>
  </si>
  <si>
    <t>SUBTOTAL  F</t>
  </si>
  <si>
    <t>F.2. ACT</t>
  </si>
  <si>
    <t>RELLENO Y COMPACTADO SUELO SITIO</t>
  </si>
  <si>
    <t>F.3. ACT</t>
  </si>
  <si>
    <t>DESALOJO DE ESCOMBROS DISTANCIA &lt;= 20KM</t>
  </si>
  <si>
    <t>F.4. ACT</t>
  </si>
  <si>
    <t>REPOSICIÓN DE ADOQUÍN DE PIEDRA</t>
  </si>
  <si>
    <t>m2</t>
  </si>
  <si>
    <t>F.5. ACT</t>
  </si>
  <si>
    <t>ROTURA DE PAVIMENTO FLEXIBLE</t>
  </si>
  <si>
    <t>F.6. ACT</t>
  </si>
  <si>
    <t>SUB-BASE DE LASTRE</t>
  </si>
  <si>
    <t>F.7. ACT</t>
  </si>
  <si>
    <t>REPAVIMENTACIÓN DE ACERA 15 CM HORMIGÓN DE 210 KG/CM2</t>
  </si>
  <si>
    <t>F.8. ACT</t>
  </si>
  <si>
    <t>REPAVIMENTACIÓN DE ACERA 10 CM HORMIGÓN DE 210 KG/CM2</t>
  </si>
  <si>
    <t>G.1.1.</t>
  </si>
  <si>
    <t>ENSAMBLAJE DE ESTRUCTURA SEMIAISLADA TANGENTE</t>
  </si>
  <si>
    <t>G.1.2.1.</t>
  </si>
  <si>
    <t>ENSAMBLAJE DE ESTRUCTURA SEMIAISLADA ANGULAR SUAVE</t>
  </si>
  <si>
    <t>G.1.2.2.</t>
  </si>
  <si>
    <t>ENSAMBLAJE DE ESTRUCTURA SEMIAISLADA ANGULAR FUERTE</t>
  </si>
  <si>
    <t>G.1.2.2.1.</t>
  </si>
  <si>
    <t>ENSAMBLAJE DE ESTRUCTURA SEMIAISLADA ANGULAR FUERTE MONOFÁSICA</t>
  </si>
  <si>
    <t>G.1.3.</t>
  </si>
  <si>
    <t>ENSAMBLAJE DE ESTRUCTURA SEMIAISLADA DOBLE RETENCIÓN</t>
  </si>
  <si>
    <t>G.1.4.</t>
  </si>
  <si>
    <t>ENSAMBLAJE DE ESTRUCTURA SEMIAISLADA RETENCIÓN</t>
  </si>
  <si>
    <t>G.2.2.5.</t>
  </si>
  <si>
    <t>TENDIDO Y REGULADO DE CONDUCTORES SEMIAISLADO No. 2/0 a 4/0 AWG</t>
  </si>
  <si>
    <t>G.2.3.5.</t>
  </si>
  <si>
    <t>TENDIDO Y REGULADO DE CONDUCTORES MENSAJERO No. 93,13 y 117,40 mm2</t>
  </si>
  <si>
    <t>G.5.1.</t>
  </si>
  <si>
    <t>PUENTES SISTEMA SEMIAISLADO</t>
  </si>
  <si>
    <t>G.5.2.</t>
  </si>
  <si>
    <t>PUENTES MENSAJERO</t>
  </si>
  <si>
    <t>G.6.1.</t>
  </si>
  <si>
    <t>DERIVACIÓN SEMIAISLADO</t>
  </si>
  <si>
    <t>G.6.2.</t>
  </si>
  <si>
    <t>DERIVACIÓN MENSAJERO</t>
  </si>
  <si>
    <t>F.- OBRAS CIVILES EN REDES AÉREAS</t>
  </si>
  <si>
    <t>CAMBIO O REUBICACIÓN DE MEDIDOR BIFÁSICO CON CAJA ANTIHURTO</t>
  </si>
  <si>
    <t>PICADO DE PARED PARA INSTALACIONES</t>
  </si>
  <si>
    <t>SOPORTE PARA FIJACIÓN A TUBO GALVANIZADO, REJAS, POSTE DE HORMIGÓN O PARED</t>
  </si>
  <si>
    <t>ESV-1MR</t>
  </si>
  <si>
    <t>ESV-3VA2.40</t>
  </si>
  <si>
    <t>SPD-2F16_1</t>
  </si>
  <si>
    <t>SPD-2F35_1</t>
  </si>
  <si>
    <t>SPV-1F0.6</t>
  </si>
  <si>
    <t>SPV-1F1.0</t>
  </si>
  <si>
    <t>SPV-1F1.6</t>
  </si>
  <si>
    <t>SPV-1F2.1</t>
  </si>
  <si>
    <t>TRV-1C15</t>
  </si>
  <si>
    <t xml:space="preserve">CINTA ELÉCTRICA VINILO PVC 19 MM ANCHO, 20.1 M.DE LONGITUD. </t>
  </si>
  <si>
    <t>TERMINAL DE COMPRESIÓN RECTO DE CU-SN ESTÁNDAR, 1 PERFORACIÓN (TIPO OJO DE 1/2"), BARRIL LARGO, CALIBRE 2/0 AWG, PERNO, TUERCA Y ARANDELAS PLANA Y PRESIÓN.</t>
  </si>
  <si>
    <t>CONDUCTOR COBRE AISLADO PVC 2000 V. TTU NO. 2/0 AWG, 19 HILOS</t>
  </si>
  <si>
    <t>CONDUCTOR COBRE AISLADO PVC 2000 V. TTU NO. 4/0 AWG, 19 HILOS</t>
  </si>
  <si>
    <t>CONECTOR TIPO GOLPE PARA CABLE 6 AWG A VARILLA 5/8"</t>
  </si>
  <si>
    <t>CARTUCHO FUSIBLE PARA BAJO VOLTAJE, TIPO NH TAMAÑO 1, 16 A</t>
  </si>
  <si>
    <t>CARTUCHO FUSIBLE PARA BAJO VOLTAJE, TIPO NH TAMAÑO 1, 35 A</t>
  </si>
  <si>
    <t>CARTUCHO FUSIBLE PARA BAJO VOLTAJE, TIPO NH TAMAÑO 1, 80 A</t>
  </si>
  <si>
    <t>TIRAFUSIBLE DE MEDIO VOLTAJE 2,1 A, TIPO DUAL</t>
  </si>
  <si>
    <t>TIRAFUSIBLE DE MEDIO VOLTAJE 0,6 A, TIPO DUAL</t>
  </si>
  <si>
    <t>TIRAFUSIBLE DE MEDIO VOLTAJE 1,0 A, TIPO DUAL</t>
  </si>
  <si>
    <t>TIRAFUSIBLE DE MEDIO VOLTAJE 1,6 A, TIPO DUAL</t>
  </si>
  <si>
    <t>TRANSF. MONOF. CONVENC. 15 KVA, 22.860 GRDY/13.200 - 120/240 V, 1B (MV) 3B (BV), +1/-3X2.5%</t>
  </si>
  <si>
    <t>TRANSF. MONOF. CONVENC. 25 KVA, 22.860 GRDY/13.200 - 120/240 V, 1B (MV) 3B (BV), +1/-3X2.5%</t>
  </si>
  <si>
    <t>TRANSF. MONOF. CONVENC. 37.5 KVA, 22.860 GRDY/13.200 - 120/240 V, 1B (MV) 3B (BV), +1/-3X2.5%</t>
  </si>
  <si>
    <t>TRANSF. MONOF. CONVENC. 50 KVA, 22.860 GRDY/13.200 - 120/240 V, 1B (MV) 3B (BV), +1/-3X2.5%</t>
  </si>
  <si>
    <t xml:space="preserve">CINTA ELECTRICA AUTOFUNDENTE DE 19 MM X 9 M DE LONGITUD </t>
  </si>
  <si>
    <t>CINTA ELÉCTRICA SEMICONDUCTIVA DE MEDIA TENSIÓN, 19 MM ANCHO, 4.6 METROS DE LONGITUD</t>
  </si>
  <si>
    <t>CINTA ELECTRICA, MASILLA AISLANTE 38 MM ANCHO, 1.5 M. LONGITUD</t>
  </si>
  <si>
    <t>CO0-0A1x2/0</t>
  </si>
  <si>
    <t>CO0-0A1x3/0</t>
  </si>
  <si>
    <t>CO0-0HAx3/0</t>
  </si>
  <si>
    <t>CO0-0HBx1/0</t>
  </si>
  <si>
    <t>CO0-0HMx117.4</t>
  </si>
  <si>
    <t>ESC-2ER</t>
  </si>
  <si>
    <t>ESPACIADOR 3F SA</t>
  </si>
  <si>
    <t>ESV-1MF</t>
  </si>
  <si>
    <t>ESV-1MX</t>
  </si>
  <si>
    <t>ESV-3CA2.00</t>
  </si>
  <si>
    <t>ESV-3MA</t>
  </si>
  <si>
    <t>ESV-3MD</t>
  </si>
  <si>
    <t>ESV-3MF</t>
  </si>
  <si>
    <t>ESV-3MP</t>
  </si>
  <si>
    <t>ESV-3MX</t>
  </si>
  <si>
    <t>ESV-3VD2.40</t>
  </si>
  <si>
    <t>OTROS_FOTOCONTROL</t>
  </si>
  <si>
    <t>PO0-0PC10_400</t>
  </si>
  <si>
    <t>PO0-0PC12_500</t>
  </si>
  <si>
    <t>PREFORMADO 2/0 AAC, 1/0 ACSR Y 2/0 ACSR</t>
  </si>
  <si>
    <t>PREFORMADO 3/0 AAC Y 3/0 ACSR</t>
  </si>
  <si>
    <t>PREFORMADO, 117.4 mm2, MENSAJERO</t>
  </si>
  <si>
    <t>RANURA PARALELA 1/0 a 4/0</t>
  </si>
  <si>
    <t>SPD-2F100_1</t>
  </si>
  <si>
    <t>SPD-2F160_1</t>
  </si>
  <si>
    <t>SPD-2F40_1</t>
  </si>
  <si>
    <t>SPD-2F80_1</t>
  </si>
  <si>
    <t>SPD-2UAC</t>
  </si>
  <si>
    <t>SPV-1DM</t>
  </si>
  <si>
    <t>SPV-1DS</t>
  </si>
  <si>
    <t>SPV-1F0.4</t>
  </si>
  <si>
    <t>SPV-1S100_150R</t>
  </si>
  <si>
    <t>SPV-3P18_150RS</t>
  </si>
  <si>
    <t>SPV-3R630_150V</t>
  </si>
  <si>
    <t>TAV-0PS</t>
  </si>
  <si>
    <t>TAV-0VD</t>
  </si>
  <si>
    <t>TAV-0VS</t>
  </si>
  <si>
    <t>TRV-1C10</t>
  </si>
  <si>
    <t>AC0-0X3x6C</t>
  </si>
  <si>
    <t>CAJA DE DISTRIBUCION BIFASICA, 2 FASES Y 1 NEUTRO, CON TAPA DE SEGURIDAD</t>
  </si>
  <si>
    <t>CAJA DE SEGURIDAD METALICA (ANTIHURTO) CON TAPA, MEDIDOR MONOFASICO ELECTROMECÁNICO</t>
  </si>
  <si>
    <t>TACO NYLON, DIAMETRO 8 MM F 8</t>
  </si>
  <si>
    <t>TORNILLO COLA DE PATO DE 8 MM X 1 1/2"</t>
  </si>
  <si>
    <t>PINZA DE ANCLAJE DE PVC PARA ACOMETIDA AÉREA BT MULTICONDUCTOR DE 12 A 22 MM DIAM. EXT.</t>
  </si>
  <si>
    <t>ABRAZADERA METALICA GALVANIZADA TIPO GANCHO DE 16 MM (5/8") DIAM</t>
  </si>
  <si>
    <t>CINTA ELECTRICA, TYPE DE VINILO PVC 19 MM ANCHO, 18 M. LONGITUD</t>
  </si>
  <si>
    <t>SELLO DE SEGURIDAD DE POLICARBONATO COLOR GRIS</t>
  </si>
  <si>
    <t>AMARRA PLÁSTICA DE 35 CM (14") DE LARGO</t>
  </si>
  <si>
    <t>CONDUCTOR DESNUDO CABLEADO ALUMINIO, AAC NO. 2/0 AWG, 7 HILOS</t>
  </si>
  <si>
    <t>CONDUCTOR DESNUDO CABLEADO ALUMINIO, AAC NO. 3/0 AWG, 7 HILOS</t>
  </si>
  <si>
    <t xml:space="preserve">CABLE SEMIAISLADO UNIP. AL. AAC AISL. POLIET. RET. XLPE 25 KV, NO. 3/0 AWG, 7 HILOS </t>
  </si>
  <si>
    <t>CABLE DE AL, ACSR, SEMIAISLADO, 25 KV, XLPE,  1/0 AWG, 7 HILOS, ECOLÓGICO</t>
  </si>
  <si>
    <t>CONDUCTOR  ALUMOWELD - AL, DESNUDO, CABLEADO, AWA, 117.4 mm2, 7(5/2) HILOS, MENSAJERO</t>
  </si>
  <si>
    <t>BASTIDOR (RACK) PARA SECUNDARIO DE ACERO GALV. 2 VÍAS 38 X 4 MM</t>
  </si>
  <si>
    <t>ESPACIADOR DE POLIETILENO DE ALTA DENSIDAD, TRIFÀSICO, 25 A 46 KV, 720 X 536 MM, ASTM D1248.</t>
  </si>
  <si>
    <t>PLACA PARA DOBLE AISLADOR, 245 MM (ENTRE EJES), CARGA DE ROTURA 1750 LBS</t>
  </si>
  <si>
    <t>MENSULA DE DESVIO ANGULAR, ACERO GALVANIZADO, PERFIL "U" 343X419X203X20,6 MM</t>
  </si>
  <si>
    <t>GRAPA DE DESVIO ANGULAR MENSAJERO, ACERO GALVANIZADO 19 MM X 16 MM (3/4" X 5/8")</t>
  </si>
  <si>
    <t>PERNO OJO DE ACERO GALV. 5/8" X 10", 4 TUERCAS Y 4 ARANDELAS PLANA Y PRESIÓN</t>
  </si>
  <si>
    <t>PERNO MAQUINA ACERO. GALV. 16 X 38 MM (5/8" X 1 1/2"), TUERCA, ARAND. PLANA Y PRESION</t>
  </si>
  <si>
    <t>FOTOCONTROL DE 210 V, 1000 W O 1800 VA, CON BASE</t>
  </si>
  <si>
    <t>POSTE CIRCULAR PLÁSTICO REFORZADO CON FIBRA DE VIDRIO, 400 KG, LONGITUD 10 M, VERDE</t>
  </si>
  <si>
    <t>POSTE CIRCULAR PLÁSTICO REFORZADO CON FIBRA DE VIDRIO, 500 KG, LONGITUD 12 M, AZUL</t>
  </si>
  <si>
    <t>RETENCIÓN TERMINAL PREFORMADA PARA CABLE 2/0 AAC, 1/0 ACSR Y 2/0 ACSR, SEMIAISLADO, 25 KV</t>
  </si>
  <si>
    <t>RETENCIÓN TERMINAL PREFORMADA PARA CABLE 3/0 AAC Y 3/0 ACSR, SEMIAISLADO, 25 KV</t>
  </si>
  <si>
    <t>RETENCIÓN TERMINAL PREFORMADA PARA CABLE MENSAJERO DE SECCIÓN 117.4 mm2</t>
  </si>
  <si>
    <t>CARTUCHO FUSIBLE PARA BAJO VOLTAJE, TIPO NH TAMAÑO 1, 40 A</t>
  </si>
  <si>
    <t>CARTUCHO FUSIBLE PARA BAJO VOLTAJE, TIPO NH TAMAÑO 1, 100 A</t>
  </si>
  <si>
    <t>CARTUCHO FUSIBLE PARA BAJO VOLTAJE, TIPO NH TAMAÑO 1, 160 A</t>
  </si>
  <si>
    <t>TIRAFUSIBLE DE MEDIO VOLTAJE 0,4 A, TIPO DUAL</t>
  </si>
  <si>
    <t>CRUCETA ACERO GALV. PERFIL "L" DE 70 X 70 X 6 MM Y 1.50 M LONG, UNIVERSAL</t>
  </si>
  <si>
    <t>RECONECTADOR AUTOMATICO TRIFASICO EN VACIO, 27 KV, 150 KV BIL, 630 A  CONTROL CON COMUNICACION A SCADA</t>
  </si>
  <si>
    <t>SOPORTE DE ACERO GALVANIZADO, TIPO REPISA PARA MONTAJE DE TRANSFORMADOR TRIFÁSICO</t>
  </si>
  <si>
    <t>SECCIONADOR BARRA UNIPOLAR ABIERTO 20/34.5 KV, 12 KA, BIL: 150 KV, 300 A, CÁMARA ROMPE ARCO</t>
  </si>
  <si>
    <t>TRANSF. MONOF. CONVENC. 10 KVA, 22.860 GRDY/13.200 - 120/240 V, 1B (MV) 3B (BV), +1/-3X2.5%</t>
  </si>
  <si>
    <t>CLAVO DE ACERO DE 1 1/2" ( 38 MM ) CON ARANDELA</t>
  </si>
  <si>
    <t>VARILLA PUESTA A TIERRA DE 16 MM DIAM Y 1.80 M LONG</t>
  </si>
  <si>
    <t>JICA-EC-L1223-RSND-EEQUI-DI-OB-003</t>
  </si>
  <si>
    <t>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</si>
</sst>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</fonts>
  <fills count="7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</cellStyleXfs>
  <cellXfs count="142">
    <xf numFmtId="0" fontId="0" fillId="0" borderId="0" xfId="0"/>
    <xf numFmtId="0" fontId="9" fillId="0" borderId="0" xfId="0" applyFont="1" applyProtection="1"/>
    <xf numFmtId="0" fontId="10" fillId="0" borderId="0" xfId="0" applyFont="1" applyProtection="1"/>
    <xf numFmtId="0" fontId="3" fillId="0" borderId="0" xfId="5" applyFont="1" applyProtection="1"/>
    <xf numFmtId="0" fontId="3" fillId="0" borderId="0" xfId="5" applyFont="1" applyFill="1" applyProtection="1"/>
    <xf numFmtId="0" fontId="10" fillId="0" borderId="0" xfId="0" applyFont="1" applyFill="1" applyProtection="1"/>
    <xf numFmtId="0" fontId="9" fillId="0" borderId="0" xfId="0" applyFont="1" applyAlignment="1" applyProtection="1">
      <alignment horizontal="center" vertical="center"/>
    </xf>
    <xf numFmtId="0" fontId="12" fillId="0" borderId="9" xfId="1" applyFont="1" applyBorder="1" applyAlignment="1" applyProtection="1">
      <alignment horizontal="center"/>
    </xf>
    <xf numFmtId="0" fontId="12" fillId="0" borderId="6" xfId="1" applyFont="1" applyFill="1" applyBorder="1" applyAlignment="1" applyProtection="1">
      <alignment horizontal="center"/>
    </xf>
    <xf numFmtId="0" fontId="12" fillId="0" borderId="6" xfId="1" applyFont="1" applyBorder="1" applyAlignment="1" applyProtection="1">
      <alignment horizontal="center"/>
    </xf>
    <xf numFmtId="4" fontId="10" fillId="0" borderId="6" xfId="0" applyNumberFormat="1" applyFont="1" applyBorder="1" applyAlignment="1" applyProtection="1">
      <alignment vertical="center" wrapText="1"/>
    </xf>
    <xf numFmtId="4" fontId="9" fillId="0" borderId="6" xfId="0" applyNumberFormat="1" applyFont="1" applyBorder="1" applyAlignment="1" applyProtection="1">
      <alignment vertical="center" wrapText="1"/>
    </xf>
    <xf numFmtId="0" fontId="3" fillId="0" borderId="9" xfId="11" applyNumberFormat="1" applyFont="1" applyFill="1" applyBorder="1" applyAlignment="1" applyProtection="1">
      <alignment horizontal="center" vertical="center"/>
    </xf>
    <xf numFmtId="2" fontId="3" fillId="0" borderId="6" xfId="5" applyNumberFormat="1" applyFont="1" applyFill="1" applyBorder="1" applyProtection="1"/>
    <xf numFmtId="0" fontId="9" fillId="2" borderId="6" xfId="0" applyFont="1" applyFill="1" applyBorder="1" applyAlignment="1" applyProtection="1">
      <alignment horizontal="center" vertical="center" wrapText="1"/>
    </xf>
    <xf numFmtId="0" fontId="3" fillId="0" borderId="0" xfId="1" applyFont="1" applyAlignment="1" applyProtection="1">
      <alignment vertical="center"/>
    </xf>
    <xf numFmtId="0" fontId="12" fillId="0" borderId="6" xfId="1" applyFont="1" applyBorder="1" applyAlignment="1" applyProtection="1">
      <alignment horizontal="center" vertical="center"/>
    </xf>
    <xf numFmtId="164" fontId="12" fillId="0" borderId="6" xfId="14" applyFont="1" applyFill="1" applyBorder="1" applyAlignment="1" applyProtection="1">
      <alignment horizontal="center" vertical="center"/>
    </xf>
    <xf numFmtId="0" fontId="12" fillId="0" borderId="6" xfId="1" applyFont="1" applyFill="1" applyBorder="1" applyAlignment="1" applyProtection="1">
      <alignment horizontal="center" vertical="center"/>
    </xf>
    <xf numFmtId="0" fontId="14" fillId="0" borderId="3" xfId="1" applyFont="1" applyFill="1" applyBorder="1" applyAlignment="1" applyProtection="1">
      <alignment vertical="center"/>
    </xf>
    <xf numFmtId="0" fontId="14" fillId="0" borderId="4" xfId="1" applyFont="1" applyFill="1" applyBorder="1" applyAlignment="1" applyProtection="1">
      <alignment vertical="center"/>
    </xf>
    <xf numFmtId="0" fontId="3" fillId="0" borderId="6" xfId="0" applyFont="1" applyFill="1" applyBorder="1" applyAlignment="1" applyProtection="1">
      <alignment vertical="center"/>
    </xf>
    <xf numFmtId="0" fontId="3" fillId="0" borderId="6" xfId="0" applyFont="1" applyFill="1" applyBorder="1" applyAlignment="1" applyProtection="1">
      <alignment horizontal="left" vertical="center" wrapText="1"/>
    </xf>
    <xf numFmtId="0" fontId="3" fillId="0" borderId="6" xfId="0" applyFont="1" applyFill="1" applyBorder="1" applyAlignment="1" applyProtection="1">
      <alignment horizontal="center" vertical="center"/>
    </xf>
    <xf numFmtId="2" fontId="3" fillId="0" borderId="6" xfId="1" applyNumberFormat="1" applyFont="1" applyFill="1" applyBorder="1" applyAlignment="1" applyProtection="1">
      <alignment horizontal="center" vertical="center"/>
    </xf>
    <xf numFmtId="164" fontId="3" fillId="0" borderId="0" xfId="1" applyNumberFormat="1" applyFont="1" applyAlignment="1" applyProtection="1">
      <alignment vertical="center"/>
    </xf>
    <xf numFmtId="0" fontId="4" fillId="0" borderId="6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horizontal="left" vertical="center" wrapTex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vertical="center"/>
    </xf>
    <xf numFmtId="0" fontId="12" fillId="0" borderId="6" xfId="1" applyFont="1" applyFill="1" applyBorder="1" applyAlignment="1" applyProtection="1">
      <alignment vertical="center"/>
    </xf>
    <xf numFmtId="164" fontId="7" fillId="0" borderId="6" xfId="14" applyFont="1" applyFill="1" applyBorder="1" applyAlignment="1" applyProtection="1">
      <alignment horizontal="center" vertical="center"/>
    </xf>
    <xf numFmtId="2" fontId="3" fillId="0" borderId="6" xfId="1" applyNumberFormat="1" applyFont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vertical="center"/>
    </xf>
    <xf numFmtId="0" fontId="3" fillId="0" borderId="0" xfId="1" applyFont="1" applyFill="1" applyBorder="1" applyAlignment="1" applyProtection="1">
      <alignment vertical="center"/>
    </xf>
    <xf numFmtId="164" fontId="3" fillId="0" borderId="0" xfId="14" applyFont="1" applyAlignment="1" applyProtection="1">
      <alignment vertical="center"/>
    </xf>
    <xf numFmtId="164" fontId="3" fillId="0" borderId="6" xfId="14" applyFont="1" applyFill="1" applyBorder="1" applyAlignment="1" applyProtection="1"/>
    <xf numFmtId="0" fontId="8" fillId="0" borderId="0" xfId="1" applyFont="1" applyFill="1" applyBorder="1" applyAlignment="1" applyProtection="1">
      <alignment vertical="center"/>
    </xf>
    <xf numFmtId="164" fontId="15" fillId="0" borderId="0" xfId="14" applyFont="1" applyFill="1" applyBorder="1" applyAlignment="1" applyProtection="1"/>
    <xf numFmtId="0" fontId="7" fillId="0" borderId="0" xfId="1" applyFont="1" applyAlignment="1" applyProtection="1">
      <alignment vertical="center"/>
    </xf>
    <xf numFmtId="164" fontId="3" fillId="0" borderId="0" xfId="14" applyFont="1" applyFill="1" applyAlignment="1" applyProtection="1">
      <alignment vertical="center"/>
    </xf>
    <xf numFmtId="0" fontId="3" fillId="0" borderId="0" xfId="1" applyFont="1" applyFill="1" applyAlignment="1" applyProtection="1">
      <alignment vertical="center"/>
    </xf>
    <xf numFmtId="0" fontId="12" fillId="0" borderId="5" xfId="1" applyFont="1" applyBorder="1" applyAlignment="1" applyProtection="1">
      <alignment horizontal="center"/>
    </xf>
    <xf numFmtId="0" fontId="12" fillId="0" borderId="6" xfId="1" applyFont="1" applyFill="1" applyBorder="1" applyAlignment="1" applyProtection="1">
      <alignment horizontal="left"/>
    </xf>
    <xf numFmtId="0" fontId="3" fillId="0" borderId="6" xfId="5" applyFont="1" applyFill="1" applyBorder="1" applyProtection="1"/>
    <xf numFmtId="0" fontId="3" fillId="0" borderId="6" xfId="0" applyFont="1" applyFill="1" applyBorder="1" applyAlignment="1" applyProtection="1">
      <alignment wrapText="1"/>
    </xf>
    <xf numFmtId="0" fontId="3" fillId="0" borderId="6" xfId="5" applyFont="1" applyFill="1" applyBorder="1" applyAlignment="1" applyProtection="1">
      <alignment horizontal="center"/>
    </xf>
    <xf numFmtId="0" fontId="4" fillId="0" borderId="6" xfId="0" applyFont="1" applyFill="1" applyBorder="1" applyAlignment="1" applyProtection="1">
      <alignment wrapText="1"/>
    </xf>
    <xf numFmtId="0" fontId="10" fillId="0" borderId="0" xfId="0" applyFont="1" applyBorder="1" applyProtection="1"/>
    <xf numFmtId="0" fontId="3" fillId="0" borderId="8" xfId="5" applyFont="1" applyBorder="1" applyProtection="1"/>
    <xf numFmtId="0" fontId="3" fillId="0" borderId="0" xfId="5" applyFont="1" applyFill="1" applyAlignment="1" applyProtection="1">
      <alignment wrapText="1"/>
    </xf>
    <xf numFmtId="0" fontId="7" fillId="3" borderId="6" xfId="10" applyFont="1" applyFill="1" applyBorder="1" applyAlignment="1" applyProtection="1">
      <alignment horizontal="center" vertical="center" wrapText="1"/>
    </xf>
    <xf numFmtId="0" fontId="3" fillId="0" borderId="6" xfId="11" applyNumberFormat="1" applyFont="1" applyFill="1" applyBorder="1" applyAlignment="1" applyProtection="1">
      <alignment horizontal="center" vertical="center" wrapText="1"/>
    </xf>
    <xf numFmtId="2" fontId="3" fillId="0" borderId="6" xfId="7" applyNumberFormat="1" applyFont="1" applyFill="1" applyBorder="1" applyAlignment="1" applyProtection="1">
      <alignment horizontal="center" vertical="center"/>
    </xf>
    <xf numFmtId="0" fontId="3" fillId="4" borderId="6" xfId="11" applyNumberFormat="1" applyFont="1" applyFill="1" applyBorder="1" applyAlignment="1" applyProtection="1">
      <alignment horizontal="center" vertical="center"/>
    </xf>
    <xf numFmtId="49" fontId="3" fillId="4" borderId="6" xfId="11" applyNumberFormat="1" applyFont="1" applyFill="1" applyBorder="1" applyAlignment="1" applyProtection="1">
      <alignment horizontal="center" vertical="center" wrapText="1"/>
    </xf>
    <xf numFmtId="164" fontId="10" fillId="0" borderId="0" xfId="14" applyFont="1" applyProtection="1"/>
    <xf numFmtId="0" fontId="10" fillId="0" borderId="6" xfId="11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left" vertical="center" wrapText="1"/>
    </xf>
    <xf numFmtId="0" fontId="9" fillId="5" borderId="6" xfId="0" applyFont="1" applyFill="1" applyBorder="1" applyAlignment="1" applyProtection="1">
      <alignment horizontal="center" vertical="center" wrapText="1"/>
    </xf>
    <xf numFmtId="0" fontId="9" fillId="5" borderId="6" xfId="0" applyFont="1" applyFill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left" vertical="center" wrapText="1"/>
    </xf>
    <xf numFmtId="165" fontId="10" fillId="0" borderId="6" xfId="14" applyNumberFormat="1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wrapText="1"/>
    </xf>
    <xf numFmtId="166" fontId="10" fillId="0" borderId="6" xfId="0" applyNumberFormat="1" applyFont="1" applyBorder="1" applyAlignment="1" applyProtection="1">
      <alignment horizontal="center" vertical="center" wrapText="1"/>
    </xf>
    <xf numFmtId="0" fontId="3" fillId="0" borderId="0" xfId="1" applyFont="1" applyAlignment="1" applyProtection="1">
      <alignment horizontal="center" vertical="center"/>
    </xf>
    <xf numFmtId="0" fontId="10" fillId="0" borderId="6" xfId="0" applyFont="1" applyFill="1" applyBorder="1" applyAlignment="1" applyProtection="1">
      <alignment horizontal="center" vertical="center" wrapText="1"/>
    </xf>
    <xf numFmtId="168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168" fontId="1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3" fillId="0" borderId="6" xfId="1" applyFont="1" applyFill="1" applyBorder="1" applyAlignment="1" applyProtection="1">
      <alignment vertical="center"/>
    </xf>
    <xf numFmtId="0" fontId="14" fillId="0" borderId="6" xfId="1" applyFont="1" applyFill="1" applyBorder="1" applyAlignment="1" applyProtection="1">
      <alignment vertical="center"/>
    </xf>
    <xf numFmtId="0" fontId="14" fillId="0" borderId="4" xfId="1" applyFont="1" applyFill="1" applyBorder="1" applyAlignment="1" applyProtection="1">
      <alignment horizontal="center" vertical="center"/>
    </xf>
    <xf numFmtId="0" fontId="3" fillId="0" borderId="6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</xf>
    <xf numFmtId="0" fontId="8" fillId="0" borderId="0" xfId="1" applyFont="1" applyFill="1" applyBorder="1" applyAlignment="1" applyProtection="1">
      <alignment horizontal="center" vertical="center"/>
    </xf>
    <xf numFmtId="164" fontId="12" fillId="0" borderId="7" xfId="14" applyFont="1" applyFill="1" applyBorder="1" applyAlignment="1" applyProtection="1">
      <alignment horizontal="center"/>
    </xf>
    <xf numFmtId="164" fontId="10" fillId="0" borderId="0" xfId="14" applyFont="1" applyFill="1" applyProtection="1"/>
    <xf numFmtId="168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13" fillId="0" borderId="6" xfId="14" applyNumberFormat="1" applyFont="1" applyFill="1" applyBorder="1" applyAlignment="1" applyProtection="1">
      <alignment horizontal="right" vertical="center"/>
    </xf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3" fillId="6" borderId="6" xfId="14" applyNumberFormat="1" applyFont="1" applyFill="1" applyBorder="1" applyAlignment="1" applyProtection="1">
      <alignment horizontal="right" vertical="center"/>
      <protection locked="0"/>
    </xf>
    <xf numFmtId="168" fontId="12" fillId="0" borderId="6" xfId="1" applyNumberFormat="1" applyFont="1" applyFill="1" applyBorder="1" applyAlignment="1" applyProtection="1">
      <alignment horizontal="right" vertical="center"/>
    </xf>
    <xf numFmtId="168" fontId="14" fillId="0" borderId="4" xfId="1" applyNumberFormat="1" applyFont="1" applyFill="1" applyBorder="1" applyAlignment="1" applyProtection="1">
      <alignment horizontal="right" vertical="center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0" fontId="10" fillId="0" borderId="0" xfId="0" applyFont="1" applyAlignment="1" applyProtection="1">
      <alignment horizontal="center" vertical="center" wrapText="1"/>
    </xf>
    <xf numFmtId="2" fontId="10" fillId="0" borderId="6" xfId="0" applyNumberFormat="1" applyFont="1" applyFill="1" applyBorder="1" applyAlignment="1" applyProtection="1">
      <alignment horizontal="center" vertical="center" wrapText="1"/>
    </xf>
    <xf numFmtId="168" fontId="3" fillId="6" borderId="6" xfId="1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7" fillId="0" borderId="0" xfId="1" applyFont="1" applyAlignment="1" applyProtection="1">
      <alignment horizontal="center" vertical="center"/>
    </xf>
    <xf numFmtId="0" fontId="3" fillId="0" borderId="3" xfId="1" applyFont="1" applyBorder="1" applyAlignment="1" applyProtection="1">
      <alignment horizontal="center" vertical="center"/>
    </xf>
    <xf numFmtId="0" fontId="3" fillId="0" borderId="4" xfId="1" applyFont="1" applyBorder="1" applyAlignment="1" applyProtection="1">
      <alignment horizontal="center" vertical="center"/>
    </xf>
    <xf numFmtId="0" fontId="3" fillId="0" borderId="5" xfId="1" applyFont="1" applyBorder="1" applyAlignment="1" applyProtection="1">
      <alignment horizontal="center" vertical="center"/>
    </xf>
    <xf numFmtId="0" fontId="3" fillId="0" borderId="0" xfId="1" applyFont="1" applyAlignment="1" applyProtection="1">
      <alignment horizontal="center" vertical="center"/>
    </xf>
    <xf numFmtId="167" fontId="3" fillId="0" borderId="0" xfId="1" applyNumberFormat="1" applyFont="1" applyAlignment="1" applyProtection="1">
      <alignment horizontal="center" vertical="center"/>
    </xf>
    <xf numFmtId="0" fontId="7" fillId="0" borderId="0" xfId="5" applyFont="1" applyAlignment="1" applyProtection="1">
      <alignment horizontal="center"/>
    </xf>
    <xf numFmtId="0" fontId="3" fillId="0" borderId="0" xfId="5" applyFont="1" applyAlignment="1" applyProtection="1">
      <alignment horizontal="center"/>
    </xf>
    <xf numFmtId="0" fontId="3" fillId="0" borderId="3" xfId="5" applyFont="1" applyBorder="1" applyAlignment="1" applyProtection="1">
      <alignment horizontal="center"/>
    </xf>
    <xf numFmtId="0" fontId="3" fillId="0" borderId="4" xfId="5" applyFont="1" applyBorder="1" applyAlignment="1" applyProtection="1">
      <alignment horizontal="center"/>
    </xf>
    <xf numFmtId="0" fontId="3" fillId="0" borderId="5" xfId="5" applyFont="1" applyBorder="1" applyAlignment="1" applyProtection="1">
      <alignment horizontal="center"/>
    </xf>
    <xf numFmtId="0" fontId="8" fillId="0" borderId="0" xfId="5" applyFont="1" applyFill="1" applyBorder="1" applyAlignment="1" applyProtection="1"/>
    <xf numFmtId="0" fontId="3" fillId="0" borderId="0" xfId="5" applyFont="1" applyBorder="1" applyAlignment="1" applyProtection="1">
      <alignment horizontal="left" vertical="center" wrapText="1"/>
    </xf>
    <xf numFmtId="0" fontId="10" fillId="0" borderId="3" xfId="0" applyFont="1" applyFill="1" applyBorder="1" applyAlignment="1" applyProtection="1">
      <alignment horizontal="center"/>
    </xf>
    <xf numFmtId="0" fontId="10" fillId="0" borderId="4" xfId="0" applyFont="1" applyFill="1" applyBorder="1" applyAlignment="1" applyProtection="1">
      <alignment horizontal="center"/>
    </xf>
    <xf numFmtId="0" fontId="10" fillId="0" borderId="5" xfId="0" applyFont="1" applyFill="1" applyBorder="1" applyAlignment="1" applyProtection="1">
      <alignment horizontal="center"/>
    </xf>
    <xf numFmtId="0" fontId="13" fillId="0" borderId="6" xfId="0" applyFont="1" applyFill="1" applyBorder="1" applyAlignment="1" applyProtection="1">
      <alignment horizontal="center"/>
    </xf>
    <xf numFmtId="0" fontId="9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/>
    </xf>
    <xf numFmtId="0" fontId="10" fillId="0" borderId="0" xfId="0" applyFont="1" applyFill="1" applyAlignment="1" applyProtection="1">
      <alignment horizontal="center"/>
    </xf>
    <xf numFmtId="0" fontId="10" fillId="0" borderId="3" xfId="0" applyFont="1" applyBorder="1" applyAlignment="1" applyProtection="1">
      <alignment horizontal="center"/>
    </xf>
    <xf numFmtId="0" fontId="10" fillId="0" borderId="4" xfId="0" applyFont="1" applyBorder="1" applyAlignment="1" applyProtection="1">
      <alignment horizontal="center"/>
    </xf>
    <xf numFmtId="0" fontId="10" fillId="0" borderId="5" xfId="0" applyFont="1" applyBorder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10" fillId="0" borderId="3" xfId="0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</xf>
    <xf numFmtId="0" fontId="10" fillId="0" borderId="5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167" fontId="10" fillId="0" borderId="0" xfId="0" applyNumberFormat="1" applyFont="1" applyAlignment="1" applyProtection="1">
      <alignment horizontal="center"/>
    </xf>
    <xf numFmtId="0" fontId="3" fillId="0" borderId="6" xfId="1" applyFont="1" applyBorder="1" applyAlignment="1" applyProtection="1">
      <alignment horizontal="center" vertical="center"/>
    </xf>
    <xf numFmtId="49" fontId="10" fillId="6" borderId="0" xfId="0" applyNumberFormat="1" applyFont="1" applyFill="1" applyAlignment="1" applyProtection="1">
      <alignment horizontal="center" vertical="center"/>
      <protection locked="0"/>
    </xf>
  </cellXfs>
  <cellStyles count="17">
    <cellStyle name="Millares" xfId="14" builtinId="3"/>
    <cellStyle name="Millares 15" xfId="7" xr:uid="{00000000-0005-0000-0000-000001000000}"/>
    <cellStyle name="Millares 2" xfId="8" xr:uid="{00000000-0005-0000-0000-000002000000}"/>
    <cellStyle name="Millares 2 14" xfId="12" xr:uid="{00000000-0005-0000-0000-000003000000}"/>
    <cellStyle name="Normal" xfId="0" builtinId="0"/>
    <cellStyle name="Normal 14" xfId="10" xr:uid="{00000000-0005-0000-0000-000005000000}"/>
    <cellStyle name="Normal 15" xfId="11" xr:uid="{00000000-0005-0000-0000-000006000000}"/>
    <cellStyle name="Normal 2 2 2" xfId="5" xr:uid="{00000000-0005-0000-0000-000007000000}"/>
    <cellStyle name="Normal 2 2 3" xfId="1" xr:uid="{00000000-0005-0000-0000-000008000000}"/>
    <cellStyle name="Normal 2 3" xfId="16" xr:uid="{00000000-0005-0000-0000-000009000000}"/>
    <cellStyle name="Normal 2 4" xfId="9" xr:uid="{00000000-0005-0000-0000-00000A000000}"/>
    <cellStyle name="Normal 2 4 2" xfId="3" xr:uid="{00000000-0005-0000-0000-00000B000000}"/>
    <cellStyle name="Normal 3 3" xfId="2" xr:uid="{00000000-0005-0000-0000-00000C000000}"/>
    <cellStyle name="Normal 39" xfId="15" xr:uid="{00000000-0005-0000-0000-00000D000000}"/>
    <cellStyle name="Normal 4" xfId="4" xr:uid="{00000000-0005-0000-0000-00000E000000}"/>
    <cellStyle name="Normal 4 2" xfId="6" xr:uid="{00000000-0005-0000-0000-00000F000000}"/>
    <cellStyle name="Porcentaje 2" xfId="13" xr:uid="{00000000-0005-0000-0000-000010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72.16.38.28\ctrr_remodelacion%20de%20redes\DCPT\1.%20DCPT\11.%20COCINAS%20DE%20INDUCCI&#211;N\Repotenciaci&#243;n_%20Centros_Transformaci&#243;n%20Redes_%20Baja_Tension_EEQ\FORMULARIOS%20SISDAT\01_PROYECTOS\FORMULARIOS%20SISDAT\Proyectos%20de%20Inversi&#243;n%202014_SISDAT_lleno.xls?3BC7FDB3" TargetMode="External"/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72.17.236.179\ctrr_remodelacion%20de%20redes\DCPT\1.%20DCPT\11.%20COCINAS%20DE%20INDUCCI&#211;N\Repotenciaci&#243;n_%20Centros_Transformaci&#243;n%20Redes_%20Baja_Tension_EEQ\FORMULARIOS%20SISDAT\01_PROYECTOS\FORMULARIOS%20SISDAT\Proyectos%20de%20Inversi&#243;n%202014_SISDAT_lleno.xls?EE127D9B" TargetMode="External"/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0%20DESKTOP%202018/0%20CONSOLIDADO%20BID%202020/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
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 xml:space="preserve">RP1-3-H
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 xml:space="preserve">RP1-3-H
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 xml:space="preserve">RP3-3-H
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 xml:space="preserve">RP4-3-H
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
ESV-1CR+
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
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
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
EEQ</v>
          </cell>
          <cell r="D1" t="str">
            <v>Descripción
EEQ</v>
          </cell>
          <cell r="E1" t="str">
            <v>MERR</v>
          </cell>
          <cell r="F1" t="str">
            <v>Partida
EEQ</v>
          </cell>
          <cell r="G1" t="str">
            <v>Desglose
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
Unitario
Cantidad
Material</v>
          </cell>
          <cell r="L1" t="str">
            <v>Total
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
EEQ</v>
          </cell>
          <cell r="B1" t="str">
            <v>Descripción
EEQ</v>
          </cell>
          <cell r="C1" t="str">
            <v>Código
MEER</v>
          </cell>
          <cell r="D1" t="str">
            <v>Descripción
MEER</v>
          </cell>
          <cell r="E1" t="str">
            <v>Partida
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E14"/>
  <sheetViews>
    <sheetView tabSelected="1" workbookViewId="0">
      <selection activeCell="B5" sqref="B5"/>
    </sheetView>
  </sheetViews>
  <sheetFormatPr baseColWidth="10" defaultRowHeight="12" x14ac:dyDescent="0.2"/>
  <cols>
    <col min="1" max="5" width="20.42578125" style="2" customWidth="1"/>
    <col min="6" max="16384" width="11.42578125" style="2"/>
  </cols>
  <sheetData>
    <row r="1" spans="1:5" x14ac:dyDescent="0.2">
      <c r="A1" s="105" t="s">
        <v>345</v>
      </c>
      <c r="B1" s="105"/>
      <c r="C1" s="105"/>
      <c r="D1" s="105"/>
      <c r="E1" s="105"/>
    </row>
    <row r="2" spans="1:5" x14ac:dyDescent="0.2">
      <c r="A2" s="105" t="s">
        <v>346</v>
      </c>
      <c r="B2" s="105"/>
      <c r="C2" s="105"/>
      <c r="D2" s="105"/>
      <c r="E2" s="105"/>
    </row>
    <row r="3" spans="1:5" x14ac:dyDescent="0.2">
      <c r="A3" s="6" t="s">
        <v>347</v>
      </c>
      <c r="B3" s="106" t="s">
        <v>541</v>
      </c>
      <c r="C3" s="106"/>
      <c r="D3" s="106"/>
      <c r="E3" s="106"/>
    </row>
    <row r="4" spans="1:5" x14ac:dyDescent="0.2">
      <c r="A4" s="6" t="s">
        <v>348</v>
      </c>
      <c r="B4" s="141" t="s">
        <v>542</v>
      </c>
      <c r="C4" s="141"/>
      <c r="D4" s="141"/>
      <c r="E4" s="141"/>
    </row>
    <row r="6" spans="1:5" ht="36" x14ac:dyDescent="0.2">
      <c r="A6" s="14" t="s">
        <v>18</v>
      </c>
      <c r="B6" s="14" t="s">
        <v>19</v>
      </c>
      <c r="C6" s="14" t="s">
        <v>20</v>
      </c>
      <c r="D6" s="14" t="s">
        <v>21</v>
      </c>
      <c r="E6" s="14" t="s">
        <v>22</v>
      </c>
    </row>
    <row r="7" spans="1:5" x14ac:dyDescent="0.2">
      <c r="A7" s="10">
        <f>BID_MO_DIST_OFERTA!F113</f>
        <v>0</v>
      </c>
      <c r="B7" s="10">
        <f>BID_MO_COM_OFERTA!F25</f>
        <v>0</v>
      </c>
      <c r="C7" s="10">
        <f>BID_ESTR_DIST_OFERTA!E119</f>
        <v>0</v>
      </c>
      <c r="D7" s="10">
        <f>BID_ESTR_COM_OFERTA!E15</f>
        <v>0</v>
      </c>
      <c r="E7" s="11">
        <f>SUM(A7:D7)</f>
        <v>0</v>
      </c>
    </row>
    <row r="10" spans="1:5" x14ac:dyDescent="0.2">
      <c r="A10" s="1" t="s">
        <v>349</v>
      </c>
      <c r="B10" s="107" t="s">
        <v>350</v>
      </c>
      <c r="C10" s="108"/>
      <c r="D10" s="108"/>
      <c r="E10" s="109"/>
    </row>
    <row r="14" spans="1:5" x14ac:dyDescent="0.2">
      <c r="A14" s="1" t="s">
        <v>351</v>
      </c>
    </row>
  </sheetData>
  <sheetProtection algorithmName="SHA-512" hashValue="7TV0HUAZfvk8Ft74f7FATLLNp1dI9Otj9KH1Bwa50WPoiNG7BA7URNuRMcnGeUrQlXJKsz1yVT9tKF5zFzMN2w==" saltValue="RfxSKd3jdWADrFeSi/sUJw==" spinCount="100000" sheet="1" objects="1" scenarios="1"/>
  <mergeCells count="5">
    <mergeCell ref="A1:E1"/>
    <mergeCell ref="A2:E2"/>
    <mergeCell ref="B3:E3"/>
    <mergeCell ref="B4:E4"/>
    <mergeCell ref="B10:E10"/>
  </mergeCells>
  <printOptions horizontalCentered="1"/>
  <pageMargins left="0.7" right="0.7" top="0.75" bottom="0.75" header="0.3" footer="0.3"/>
  <pageSetup paperSize="9"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H120"/>
  <sheetViews>
    <sheetView showZeros="0" zoomScaleNormal="100" workbookViewId="0">
      <selection sqref="A1:F1"/>
    </sheetView>
  </sheetViews>
  <sheetFormatPr baseColWidth="10" defaultRowHeight="12" x14ac:dyDescent="0.25"/>
  <cols>
    <col min="1" max="1" width="10.5703125" style="15" bestFit="1" customWidth="1"/>
    <col min="2" max="2" width="95.85546875" style="15" bestFit="1" customWidth="1"/>
    <col min="3" max="3" width="11" style="69" bestFit="1" customWidth="1"/>
    <col min="4" max="4" width="11.85546875" style="40" bestFit="1" customWidth="1"/>
    <col min="5" max="5" width="12.85546875" style="41" bestFit="1" customWidth="1"/>
    <col min="6" max="6" width="13.140625" style="41" bestFit="1" customWidth="1"/>
    <col min="7" max="253" width="11.42578125" style="15"/>
    <col min="254" max="254" width="12.28515625" style="15" customWidth="1"/>
    <col min="255" max="255" width="52.28515625" style="15" bestFit="1" customWidth="1"/>
    <col min="256" max="256" width="8.7109375" style="15" customWidth="1"/>
    <col min="257" max="257" width="0" style="15" hidden="1" customWidth="1"/>
    <col min="258" max="258" width="10.140625" style="15" customWidth="1"/>
    <col min="259" max="260" width="12.7109375" style="15" customWidth="1"/>
    <col min="261" max="261" width="83.7109375" style="15" customWidth="1"/>
    <col min="262" max="262" width="0.140625" style="15" customWidth="1"/>
    <col min="263" max="509" width="11.42578125" style="15"/>
    <col min="510" max="510" width="12.28515625" style="15" customWidth="1"/>
    <col min="511" max="511" width="52.28515625" style="15" bestFit="1" customWidth="1"/>
    <col min="512" max="512" width="8.7109375" style="15" customWidth="1"/>
    <col min="513" max="513" width="0" style="15" hidden="1" customWidth="1"/>
    <col min="514" max="514" width="10.140625" style="15" customWidth="1"/>
    <col min="515" max="516" width="12.7109375" style="15" customWidth="1"/>
    <col min="517" max="517" width="83.7109375" style="15" customWidth="1"/>
    <col min="518" max="518" width="0.140625" style="15" customWidth="1"/>
    <col min="519" max="765" width="11.42578125" style="15"/>
    <col min="766" max="766" width="12.28515625" style="15" customWidth="1"/>
    <col min="767" max="767" width="52.28515625" style="15" bestFit="1" customWidth="1"/>
    <col min="768" max="768" width="8.7109375" style="15" customWidth="1"/>
    <col min="769" max="769" width="0" style="15" hidden="1" customWidth="1"/>
    <col min="770" max="770" width="10.140625" style="15" customWidth="1"/>
    <col min="771" max="772" width="12.7109375" style="15" customWidth="1"/>
    <col min="773" max="773" width="83.7109375" style="15" customWidth="1"/>
    <col min="774" max="774" width="0.140625" style="15" customWidth="1"/>
    <col min="775" max="1021" width="11.42578125" style="15"/>
    <col min="1022" max="1022" width="12.28515625" style="15" customWidth="1"/>
    <col min="1023" max="1023" width="52.28515625" style="15" bestFit="1" customWidth="1"/>
    <col min="1024" max="1024" width="8.7109375" style="15" customWidth="1"/>
    <col min="1025" max="1025" width="0" style="15" hidden="1" customWidth="1"/>
    <col min="1026" max="1026" width="10.140625" style="15" customWidth="1"/>
    <col min="1027" max="1028" width="12.7109375" style="15" customWidth="1"/>
    <col min="1029" max="1029" width="83.7109375" style="15" customWidth="1"/>
    <col min="1030" max="1030" width="0.140625" style="15" customWidth="1"/>
    <col min="1031" max="1277" width="11.42578125" style="15"/>
    <col min="1278" max="1278" width="12.28515625" style="15" customWidth="1"/>
    <col min="1279" max="1279" width="52.28515625" style="15" bestFit="1" customWidth="1"/>
    <col min="1280" max="1280" width="8.7109375" style="15" customWidth="1"/>
    <col min="1281" max="1281" width="0" style="15" hidden="1" customWidth="1"/>
    <col min="1282" max="1282" width="10.140625" style="15" customWidth="1"/>
    <col min="1283" max="1284" width="12.7109375" style="15" customWidth="1"/>
    <col min="1285" max="1285" width="83.7109375" style="15" customWidth="1"/>
    <col min="1286" max="1286" width="0.140625" style="15" customWidth="1"/>
    <col min="1287" max="1533" width="11.42578125" style="15"/>
    <col min="1534" max="1534" width="12.28515625" style="15" customWidth="1"/>
    <col min="1535" max="1535" width="52.28515625" style="15" bestFit="1" customWidth="1"/>
    <col min="1536" max="1536" width="8.7109375" style="15" customWidth="1"/>
    <col min="1537" max="1537" width="0" style="15" hidden="1" customWidth="1"/>
    <col min="1538" max="1538" width="10.140625" style="15" customWidth="1"/>
    <col min="1539" max="1540" width="12.7109375" style="15" customWidth="1"/>
    <col min="1541" max="1541" width="83.7109375" style="15" customWidth="1"/>
    <col min="1542" max="1542" width="0.140625" style="15" customWidth="1"/>
    <col min="1543" max="1789" width="11.42578125" style="15"/>
    <col min="1790" max="1790" width="12.28515625" style="15" customWidth="1"/>
    <col min="1791" max="1791" width="52.28515625" style="15" bestFit="1" customWidth="1"/>
    <col min="1792" max="1792" width="8.7109375" style="15" customWidth="1"/>
    <col min="1793" max="1793" width="0" style="15" hidden="1" customWidth="1"/>
    <col min="1794" max="1794" width="10.140625" style="15" customWidth="1"/>
    <col min="1795" max="1796" width="12.7109375" style="15" customWidth="1"/>
    <col min="1797" max="1797" width="83.7109375" style="15" customWidth="1"/>
    <col min="1798" max="1798" width="0.140625" style="15" customWidth="1"/>
    <col min="1799" max="2045" width="11.42578125" style="15"/>
    <col min="2046" max="2046" width="12.28515625" style="15" customWidth="1"/>
    <col min="2047" max="2047" width="52.28515625" style="15" bestFit="1" customWidth="1"/>
    <col min="2048" max="2048" width="8.7109375" style="15" customWidth="1"/>
    <col min="2049" max="2049" width="0" style="15" hidden="1" customWidth="1"/>
    <col min="2050" max="2050" width="10.140625" style="15" customWidth="1"/>
    <col min="2051" max="2052" width="12.7109375" style="15" customWidth="1"/>
    <col min="2053" max="2053" width="83.7109375" style="15" customWidth="1"/>
    <col min="2054" max="2054" width="0.140625" style="15" customWidth="1"/>
    <col min="2055" max="2301" width="11.42578125" style="15"/>
    <col min="2302" max="2302" width="12.28515625" style="15" customWidth="1"/>
    <col min="2303" max="2303" width="52.28515625" style="15" bestFit="1" customWidth="1"/>
    <col min="2304" max="2304" width="8.7109375" style="15" customWidth="1"/>
    <col min="2305" max="2305" width="0" style="15" hidden="1" customWidth="1"/>
    <col min="2306" max="2306" width="10.140625" style="15" customWidth="1"/>
    <col min="2307" max="2308" width="12.7109375" style="15" customWidth="1"/>
    <col min="2309" max="2309" width="83.7109375" style="15" customWidth="1"/>
    <col min="2310" max="2310" width="0.140625" style="15" customWidth="1"/>
    <col min="2311" max="2557" width="11.42578125" style="15"/>
    <col min="2558" max="2558" width="12.28515625" style="15" customWidth="1"/>
    <col min="2559" max="2559" width="52.28515625" style="15" bestFit="1" customWidth="1"/>
    <col min="2560" max="2560" width="8.7109375" style="15" customWidth="1"/>
    <col min="2561" max="2561" width="0" style="15" hidden="1" customWidth="1"/>
    <col min="2562" max="2562" width="10.140625" style="15" customWidth="1"/>
    <col min="2563" max="2564" width="12.7109375" style="15" customWidth="1"/>
    <col min="2565" max="2565" width="83.7109375" style="15" customWidth="1"/>
    <col min="2566" max="2566" width="0.140625" style="15" customWidth="1"/>
    <col min="2567" max="2813" width="11.42578125" style="15"/>
    <col min="2814" max="2814" width="12.28515625" style="15" customWidth="1"/>
    <col min="2815" max="2815" width="52.28515625" style="15" bestFit="1" customWidth="1"/>
    <col min="2816" max="2816" width="8.7109375" style="15" customWidth="1"/>
    <col min="2817" max="2817" width="0" style="15" hidden="1" customWidth="1"/>
    <col min="2818" max="2818" width="10.140625" style="15" customWidth="1"/>
    <col min="2819" max="2820" width="12.7109375" style="15" customWidth="1"/>
    <col min="2821" max="2821" width="83.7109375" style="15" customWidth="1"/>
    <col min="2822" max="2822" width="0.140625" style="15" customWidth="1"/>
    <col min="2823" max="3069" width="11.42578125" style="15"/>
    <col min="3070" max="3070" width="12.28515625" style="15" customWidth="1"/>
    <col min="3071" max="3071" width="52.28515625" style="15" bestFit="1" customWidth="1"/>
    <col min="3072" max="3072" width="8.7109375" style="15" customWidth="1"/>
    <col min="3073" max="3073" width="0" style="15" hidden="1" customWidth="1"/>
    <col min="3074" max="3074" width="10.140625" style="15" customWidth="1"/>
    <col min="3075" max="3076" width="12.7109375" style="15" customWidth="1"/>
    <col min="3077" max="3077" width="83.7109375" style="15" customWidth="1"/>
    <col min="3078" max="3078" width="0.140625" style="15" customWidth="1"/>
    <col min="3079" max="3325" width="11.42578125" style="15"/>
    <col min="3326" max="3326" width="12.28515625" style="15" customWidth="1"/>
    <col min="3327" max="3327" width="52.28515625" style="15" bestFit="1" customWidth="1"/>
    <col min="3328" max="3328" width="8.7109375" style="15" customWidth="1"/>
    <col min="3329" max="3329" width="0" style="15" hidden="1" customWidth="1"/>
    <col min="3330" max="3330" width="10.140625" style="15" customWidth="1"/>
    <col min="3331" max="3332" width="12.7109375" style="15" customWidth="1"/>
    <col min="3333" max="3333" width="83.7109375" style="15" customWidth="1"/>
    <col min="3334" max="3334" width="0.140625" style="15" customWidth="1"/>
    <col min="3335" max="3581" width="11.42578125" style="15"/>
    <col min="3582" max="3582" width="12.28515625" style="15" customWidth="1"/>
    <col min="3583" max="3583" width="52.28515625" style="15" bestFit="1" customWidth="1"/>
    <col min="3584" max="3584" width="8.7109375" style="15" customWidth="1"/>
    <col min="3585" max="3585" width="0" style="15" hidden="1" customWidth="1"/>
    <col min="3586" max="3586" width="10.140625" style="15" customWidth="1"/>
    <col min="3587" max="3588" width="12.7109375" style="15" customWidth="1"/>
    <col min="3589" max="3589" width="83.7109375" style="15" customWidth="1"/>
    <col min="3590" max="3590" width="0.140625" style="15" customWidth="1"/>
    <col min="3591" max="3837" width="11.42578125" style="15"/>
    <col min="3838" max="3838" width="12.28515625" style="15" customWidth="1"/>
    <col min="3839" max="3839" width="52.28515625" style="15" bestFit="1" customWidth="1"/>
    <col min="3840" max="3840" width="8.7109375" style="15" customWidth="1"/>
    <col min="3841" max="3841" width="0" style="15" hidden="1" customWidth="1"/>
    <col min="3842" max="3842" width="10.140625" style="15" customWidth="1"/>
    <col min="3843" max="3844" width="12.7109375" style="15" customWidth="1"/>
    <col min="3845" max="3845" width="83.7109375" style="15" customWidth="1"/>
    <col min="3846" max="3846" width="0.140625" style="15" customWidth="1"/>
    <col min="3847" max="4093" width="11.42578125" style="15"/>
    <col min="4094" max="4094" width="12.28515625" style="15" customWidth="1"/>
    <col min="4095" max="4095" width="52.28515625" style="15" bestFit="1" customWidth="1"/>
    <col min="4096" max="4096" width="8.7109375" style="15" customWidth="1"/>
    <col min="4097" max="4097" width="0" style="15" hidden="1" customWidth="1"/>
    <col min="4098" max="4098" width="10.140625" style="15" customWidth="1"/>
    <col min="4099" max="4100" width="12.7109375" style="15" customWidth="1"/>
    <col min="4101" max="4101" width="83.7109375" style="15" customWidth="1"/>
    <col min="4102" max="4102" width="0.140625" style="15" customWidth="1"/>
    <col min="4103" max="4349" width="11.42578125" style="15"/>
    <col min="4350" max="4350" width="12.28515625" style="15" customWidth="1"/>
    <col min="4351" max="4351" width="52.28515625" style="15" bestFit="1" customWidth="1"/>
    <col min="4352" max="4352" width="8.7109375" style="15" customWidth="1"/>
    <col min="4353" max="4353" width="0" style="15" hidden="1" customWidth="1"/>
    <col min="4354" max="4354" width="10.140625" style="15" customWidth="1"/>
    <col min="4355" max="4356" width="12.7109375" style="15" customWidth="1"/>
    <col min="4357" max="4357" width="83.7109375" style="15" customWidth="1"/>
    <col min="4358" max="4358" width="0.140625" style="15" customWidth="1"/>
    <col min="4359" max="4605" width="11.42578125" style="15"/>
    <col min="4606" max="4606" width="12.28515625" style="15" customWidth="1"/>
    <col min="4607" max="4607" width="52.28515625" style="15" bestFit="1" customWidth="1"/>
    <col min="4608" max="4608" width="8.7109375" style="15" customWidth="1"/>
    <col min="4609" max="4609" width="0" style="15" hidden="1" customWidth="1"/>
    <col min="4610" max="4610" width="10.140625" style="15" customWidth="1"/>
    <col min="4611" max="4612" width="12.7109375" style="15" customWidth="1"/>
    <col min="4613" max="4613" width="83.7109375" style="15" customWidth="1"/>
    <col min="4614" max="4614" width="0.140625" style="15" customWidth="1"/>
    <col min="4615" max="4861" width="11.42578125" style="15"/>
    <col min="4862" max="4862" width="12.28515625" style="15" customWidth="1"/>
    <col min="4863" max="4863" width="52.28515625" style="15" bestFit="1" customWidth="1"/>
    <col min="4864" max="4864" width="8.7109375" style="15" customWidth="1"/>
    <col min="4865" max="4865" width="0" style="15" hidden="1" customWidth="1"/>
    <col min="4866" max="4866" width="10.140625" style="15" customWidth="1"/>
    <col min="4867" max="4868" width="12.7109375" style="15" customWidth="1"/>
    <col min="4869" max="4869" width="83.7109375" style="15" customWidth="1"/>
    <col min="4870" max="4870" width="0.140625" style="15" customWidth="1"/>
    <col min="4871" max="5117" width="11.42578125" style="15"/>
    <col min="5118" max="5118" width="12.28515625" style="15" customWidth="1"/>
    <col min="5119" max="5119" width="52.28515625" style="15" bestFit="1" customWidth="1"/>
    <col min="5120" max="5120" width="8.7109375" style="15" customWidth="1"/>
    <col min="5121" max="5121" width="0" style="15" hidden="1" customWidth="1"/>
    <col min="5122" max="5122" width="10.140625" style="15" customWidth="1"/>
    <col min="5123" max="5124" width="12.7109375" style="15" customWidth="1"/>
    <col min="5125" max="5125" width="83.7109375" style="15" customWidth="1"/>
    <col min="5126" max="5126" width="0.140625" style="15" customWidth="1"/>
    <col min="5127" max="5373" width="11.42578125" style="15"/>
    <col min="5374" max="5374" width="12.28515625" style="15" customWidth="1"/>
    <col min="5375" max="5375" width="52.28515625" style="15" bestFit="1" customWidth="1"/>
    <col min="5376" max="5376" width="8.7109375" style="15" customWidth="1"/>
    <col min="5377" max="5377" width="0" style="15" hidden="1" customWidth="1"/>
    <col min="5378" max="5378" width="10.140625" style="15" customWidth="1"/>
    <col min="5379" max="5380" width="12.7109375" style="15" customWidth="1"/>
    <col min="5381" max="5381" width="83.7109375" style="15" customWidth="1"/>
    <col min="5382" max="5382" width="0.140625" style="15" customWidth="1"/>
    <col min="5383" max="5629" width="11.42578125" style="15"/>
    <col min="5630" max="5630" width="12.28515625" style="15" customWidth="1"/>
    <col min="5631" max="5631" width="52.28515625" style="15" bestFit="1" customWidth="1"/>
    <col min="5632" max="5632" width="8.7109375" style="15" customWidth="1"/>
    <col min="5633" max="5633" width="0" style="15" hidden="1" customWidth="1"/>
    <col min="5634" max="5634" width="10.140625" style="15" customWidth="1"/>
    <col min="5635" max="5636" width="12.7109375" style="15" customWidth="1"/>
    <col min="5637" max="5637" width="83.7109375" style="15" customWidth="1"/>
    <col min="5638" max="5638" width="0.140625" style="15" customWidth="1"/>
    <col min="5639" max="5885" width="11.42578125" style="15"/>
    <col min="5886" max="5886" width="12.28515625" style="15" customWidth="1"/>
    <col min="5887" max="5887" width="52.28515625" style="15" bestFit="1" customWidth="1"/>
    <col min="5888" max="5888" width="8.7109375" style="15" customWidth="1"/>
    <col min="5889" max="5889" width="0" style="15" hidden="1" customWidth="1"/>
    <col min="5890" max="5890" width="10.140625" style="15" customWidth="1"/>
    <col min="5891" max="5892" width="12.7109375" style="15" customWidth="1"/>
    <col min="5893" max="5893" width="83.7109375" style="15" customWidth="1"/>
    <col min="5894" max="5894" width="0.140625" style="15" customWidth="1"/>
    <col min="5895" max="6141" width="11.42578125" style="15"/>
    <col min="6142" max="6142" width="12.28515625" style="15" customWidth="1"/>
    <col min="6143" max="6143" width="52.28515625" style="15" bestFit="1" customWidth="1"/>
    <col min="6144" max="6144" width="8.7109375" style="15" customWidth="1"/>
    <col min="6145" max="6145" width="0" style="15" hidden="1" customWidth="1"/>
    <col min="6146" max="6146" width="10.140625" style="15" customWidth="1"/>
    <col min="6147" max="6148" width="12.7109375" style="15" customWidth="1"/>
    <col min="6149" max="6149" width="83.7109375" style="15" customWidth="1"/>
    <col min="6150" max="6150" width="0.140625" style="15" customWidth="1"/>
    <col min="6151" max="6397" width="11.42578125" style="15"/>
    <col min="6398" max="6398" width="12.28515625" style="15" customWidth="1"/>
    <col min="6399" max="6399" width="52.28515625" style="15" bestFit="1" customWidth="1"/>
    <col min="6400" max="6400" width="8.7109375" style="15" customWidth="1"/>
    <col min="6401" max="6401" width="0" style="15" hidden="1" customWidth="1"/>
    <col min="6402" max="6402" width="10.140625" style="15" customWidth="1"/>
    <col min="6403" max="6404" width="12.7109375" style="15" customWidth="1"/>
    <col min="6405" max="6405" width="83.7109375" style="15" customWidth="1"/>
    <col min="6406" max="6406" width="0.140625" style="15" customWidth="1"/>
    <col min="6407" max="6653" width="11.42578125" style="15"/>
    <col min="6654" max="6654" width="12.28515625" style="15" customWidth="1"/>
    <col min="6655" max="6655" width="52.28515625" style="15" bestFit="1" customWidth="1"/>
    <col min="6656" max="6656" width="8.7109375" style="15" customWidth="1"/>
    <col min="6657" max="6657" width="0" style="15" hidden="1" customWidth="1"/>
    <col min="6658" max="6658" width="10.140625" style="15" customWidth="1"/>
    <col min="6659" max="6660" width="12.7109375" style="15" customWidth="1"/>
    <col min="6661" max="6661" width="83.7109375" style="15" customWidth="1"/>
    <col min="6662" max="6662" width="0.140625" style="15" customWidth="1"/>
    <col min="6663" max="6909" width="11.42578125" style="15"/>
    <col min="6910" max="6910" width="12.28515625" style="15" customWidth="1"/>
    <col min="6911" max="6911" width="52.28515625" style="15" bestFit="1" customWidth="1"/>
    <col min="6912" max="6912" width="8.7109375" style="15" customWidth="1"/>
    <col min="6913" max="6913" width="0" style="15" hidden="1" customWidth="1"/>
    <col min="6914" max="6914" width="10.140625" style="15" customWidth="1"/>
    <col min="6915" max="6916" width="12.7109375" style="15" customWidth="1"/>
    <col min="6917" max="6917" width="83.7109375" style="15" customWidth="1"/>
    <col min="6918" max="6918" width="0.140625" style="15" customWidth="1"/>
    <col min="6919" max="7165" width="11.42578125" style="15"/>
    <col min="7166" max="7166" width="12.28515625" style="15" customWidth="1"/>
    <col min="7167" max="7167" width="52.28515625" style="15" bestFit="1" customWidth="1"/>
    <col min="7168" max="7168" width="8.7109375" style="15" customWidth="1"/>
    <col min="7169" max="7169" width="0" style="15" hidden="1" customWidth="1"/>
    <col min="7170" max="7170" width="10.140625" style="15" customWidth="1"/>
    <col min="7171" max="7172" width="12.7109375" style="15" customWidth="1"/>
    <col min="7173" max="7173" width="83.7109375" style="15" customWidth="1"/>
    <col min="7174" max="7174" width="0.140625" style="15" customWidth="1"/>
    <col min="7175" max="7421" width="11.42578125" style="15"/>
    <col min="7422" max="7422" width="12.28515625" style="15" customWidth="1"/>
    <col min="7423" max="7423" width="52.28515625" style="15" bestFit="1" customWidth="1"/>
    <col min="7424" max="7424" width="8.7109375" style="15" customWidth="1"/>
    <col min="7425" max="7425" width="0" style="15" hidden="1" customWidth="1"/>
    <col min="7426" max="7426" width="10.140625" style="15" customWidth="1"/>
    <col min="7427" max="7428" width="12.7109375" style="15" customWidth="1"/>
    <col min="7429" max="7429" width="83.7109375" style="15" customWidth="1"/>
    <col min="7430" max="7430" width="0.140625" style="15" customWidth="1"/>
    <col min="7431" max="7677" width="11.42578125" style="15"/>
    <col min="7678" max="7678" width="12.28515625" style="15" customWidth="1"/>
    <col min="7679" max="7679" width="52.28515625" style="15" bestFit="1" customWidth="1"/>
    <col min="7680" max="7680" width="8.7109375" style="15" customWidth="1"/>
    <col min="7681" max="7681" width="0" style="15" hidden="1" customWidth="1"/>
    <col min="7682" max="7682" width="10.140625" style="15" customWidth="1"/>
    <col min="7683" max="7684" width="12.7109375" style="15" customWidth="1"/>
    <col min="7685" max="7685" width="83.7109375" style="15" customWidth="1"/>
    <col min="7686" max="7686" width="0.140625" style="15" customWidth="1"/>
    <col min="7687" max="7933" width="11.42578125" style="15"/>
    <col min="7934" max="7934" width="12.28515625" style="15" customWidth="1"/>
    <col min="7935" max="7935" width="52.28515625" style="15" bestFit="1" customWidth="1"/>
    <col min="7936" max="7936" width="8.7109375" style="15" customWidth="1"/>
    <col min="7937" max="7937" width="0" style="15" hidden="1" customWidth="1"/>
    <col min="7938" max="7938" width="10.140625" style="15" customWidth="1"/>
    <col min="7939" max="7940" width="12.7109375" style="15" customWidth="1"/>
    <col min="7941" max="7941" width="83.7109375" style="15" customWidth="1"/>
    <col min="7942" max="7942" width="0.140625" style="15" customWidth="1"/>
    <col min="7943" max="8189" width="11.42578125" style="15"/>
    <col min="8190" max="8190" width="12.28515625" style="15" customWidth="1"/>
    <col min="8191" max="8191" width="52.28515625" style="15" bestFit="1" customWidth="1"/>
    <col min="8192" max="8192" width="8.7109375" style="15" customWidth="1"/>
    <col min="8193" max="8193" width="0" style="15" hidden="1" customWidth="1"/>
    <col min="8194" max="8194" width="10.140625" style="15" customWidth="1"/>
    <col min="8195" max="8196" width="12.7109375" style="15" customWidth="1"/>
    <col min="8197" max="8197" width="83.7109375" style="15" customWidth="1"/>
    <col min="8198" max="8198" width="0.140625" style="15" customWidth="1"/>
    <col min="8199" max="8445" width="11.42578125" style="15"/>
    <col min="8446" max="8446" width="12.28515625" style="15" customWidth="1"/>
    <col min="8447" max="8447" width="52.28515625" style="15" bestFit="1" customWidth="1"/>
    <col min="8448" max="8448" width="8.7109375" style="15" customWidth="1"/>
    <col min="8449" max="8449" width="0" style="15" hidden="1" customWidth="1"/>
    <col min="8450" max="8450" width="10.140625" style="15" customWidth="1"/>
    <col min="8451" max="8452" width="12.7109375" style="15" customWidth="1"/>
    <col min="8453" max="8453" width="83.7109375" style="15" customWidth="1"/>
    <col min="8454" max="8454" width="0.140625" style="15" customWidth="1"/>
    <col min="8455" max="8701" width="11.42578125" style="15"/>
    <col min="8702" max="8702" width="12.28515625" style="15" customWidth="1"/>
    <col min="8703" max="8703" width="52.28515625" style="15" bestFit="1" customWidth="1"/>
    <col min="8704" max="8704" width="8.7109375" style="15" customWidth="1"/>
    <col min="8705" max="8705" width="0" style="15" hidden="1" customWidth="1"/>
    <col min="8706" max="8706" width="10.140625" style="15" customWidth="1"/>
    <col min="8707" max="8708" width="12.7109375" style="15" customWidth="1"/>
    <col min="8709" max="8709" width="83.7109375" style="15" customWidth="1"/>
    <col min="8710" max="8710" width="0.140625" style="15" customWidth="1"/>
    <col min="8711" max="8957" width="11.42578125" style="15"/>
    <col min="8958" max="8958" width="12.28515625" style="15" customWidth="1"/>
    <col min="8959" max="8959" width="52.28515625" style="15" bestFit="1" customWidth="1"/>
    <col min="8960" max="8960" width="8.7109375" style="15" customWidth="1"/>
    <col min="8961" max="8961" width="0" style="15" hidden="1" customWidth="1"/>
    <col min="8962" max="8962" width="10.140625" style="15" customWidth="1"/>
    <col min="8963" max="8964" width="12.7109375" style="15" customWidth="1"/>
    <col min="8965" max="8965" width="83.7109375" style="15" customWidth="1"/>
    <col min="8966" max="8966" width="0.140625" style="15" customWidth="1"/>
    <col min="8967" max="9213" width="11.42578125" style="15"/>
    <col min="9214" max="9214" width="12.28515625" style="15" customWidth="1"/>
    <col min="9215" max="9215" width="52.28515625" style="15" bestFit="1" customWidth="1"/>
    <col min="9216" max="9216" width="8.7109375" style="15" customWidth="1"/>
    <col min="9217" max="9217" width="0" style="15" hidden="1" customWidth="1"/>
    <col min="9218" max="9218" width="10.140625" style="15" customWidth="1"/>
    <col min="9219" max="9220" width="12.7109375" style="15" customWidth="1"/>
    <col min="9221" max="9221" width="83.7109375" style="15" customWidth="1"/>
    <col min="9222" max="9222" width="0.140625" style="15" customWidth="1"/>
    <col min="9223" max="9469" width="11.42578125" style="15"/>
    <col min="9470" max="9470" width="12.28515625" style="15" customWidth="1"/>
    <col min="9471" max="9471" width="52.28515625" style="15" bestFit="1" customWidth="1"/>
    <col min="9472" max="9472" width="8.7109375" style="15" customWidth="1"/>
    <col min="9473" max="9473" width="0" style="15" hidden="1" customWidth="1"/>
    <col min="9474" max="9474" width="10.140625" style="15" customWidth="1"/>
    <col min="9475" max="9476" width="12.7109375" style="15" customWidth="1"/>
    <col min="9477" max="9477" width="83.7109375" style="15" customWidth="1"/>
    <col min="9478" max="9478" width="0.140625" style="15" customWidth="1"/>
    <col min="9479" max="9725" width="11.42578125" style="15"/>
    <col min="9726" max="9726" width="12.28515625" style="15" customWidth="1"/>
    <col min="9727" max="9727" width="52.28515625" style="15" bestFit="1" customWidth="1"/>
    <col min="9728" max="9728" width="8.7109375" style="15" customWidth="1"/>
    <col min="9729" max="9729" width="0" style="15" hidden="1" customWidth="1"/>
    <col min="9730" max="9730" width="10.140625" style="15" customWidth="1"/>
    <col min="9731" max="9732" width="12.7109375" style="15" customWidth="1"/>
    <col min="9733" max="9733" width="83.7109375" style="15" customWidth="1"/>
    <col min="9734" max="9734" width="0.140625" style="15" customWidth="1"/>
    <col min="9735" max="9981" width="11.42578125" style="15"/>
    <col min="9982" max="9982" width="12.28515625" style="15" customWidth="1"/>
    <col min="9983" max="9983" width="52.28515625" style="15" bestFit="1" customWidth="1"/>
    <col min="9984" max="9984" width="8.7109375" style="15" customWidth="1"/>
    <col min="9985" max="9985" width="0" style="15" hidden="1" customWidth="1"/>
    <col min="9986" max="9986" width="10.140625" style="15" customWidth="1"/>
    <col min="9987" max="9988" width="12.7109375" style="15" customWidth="1"/>
    <col min="9989" max="9989" width="83.7109375" style="15" customWidth="1"/>
    <col min="9990" max="9990" width="0.140625" style="15" customWidth="1"/>
    <col min="9991" max="10237" width="11.42578125" style="15"/>
    <col min="10238" max="10238" width="12.28515625" style="15" customWidth="1"/>
    <col min="10239" max="10239" width="52.28515625" style="15" bestFit="1" customWidth="1"/>
    <col min="10240" max="10240" width="8.7109375" style="15" customWidth="1"/>
    <col min="10241" max="10241" width="0" style="15" hidden="1" customWidth="1"/>
    <col min="10242" max="10242" width="10.140625" style="15" customWidth="1"/>
    <col min="10243" max="10244" width="12.7109375" style="15" customWidth="1"/>
    <col min="10245" max="10245" width="83.7109375" style="15" customWidth="1"/>
    <col min="10246" max="10246" width="0.140625" style="15" customWidth="1"/>
    <col min="10247" max="10493" width="11.42578125" style="15"/>
    <col min="10494" max="10494" width="12.28515625" style="15" customWidth="1"/>
    <col min="10495" max="10495" width="52.28515625" style="15" bestFit="1" customWidth="1"/>
    <col min="10496" max="10496" width="8.7109375" style="15" customWidth="1"/>
    <col min="10497" max="10497" width="0" style="15" hidden="1" customWidth="1"/>
    <col min="10498" max="10498" width="10.140625" style="15" customWidth="1"/>
    <col min="10499" max="10500" width="12.7109375" style="15" customWidth="1"/>
    <col min="10501" max="10501" width="83.7109375" style="15" customWidth="1"/>
    <col min="10502" max="10502" width="0.140625" style="15" customWidth="1"/>
    <col min="10503" max="10749" width="11.42578125" style="15"/>
    <col min="10750" max="10750" width="12.28515625" style="15" customWidth="1"/>
    <col min="10751" max="10751" width="52.28515625" style="15" bestFit="1" customWidth="1"/>
    <col min="10752" max="10752" width="8.7109375" style="15" customWidth="1"/>
    <col min="10753" max="10753" width="0" style="15" hidden="1" customWidth="1"/>
    <col min="10754" max="10754" width="10.140625" style="15" customWidth="1"/>
    <col min="10755" max="10756" width="12.7109375" style="15" customWidth="1"/>
    <col min="10757" max="10757" width="83.7109375" style="15" customWidth="1"/>
    <col min="10758" max="10758" width="0.140625" style="15" customWidth="1"/>
    <col min="10759" max="11005" width="11.42578125" style="15"/>
    <col min="11006" max="11006" width="12.28515625" style="15" customWidth="1"/>
    <col min="11007" max="11007" width="52.28515625" style="15" bestFit="1" customWidth="1"/>
    <col min="11008" max="11008" width="8.7109375" style="15" customWidth="1"/>
    <col min="11009" max="11009" width="0" style="15" hidden="1" customWidth="1"/>
    <col min="11010" max="11010" width="10.140625" style="15" customWidth="1"/>
    <col min="11011" max="11012" width="12.7109375" style="15" customWidth="1"/>
    <col min="11013" max="11013" width="83.7109375" style="15" customWidth="1"/>
    <col min="11014" max="11014" width="0.140625" style="15" customWidth="1"/>
    <col min="11015" max="11261" width="11.42578125" style="15"/>
    <col min="11262" max="11262" width="12.28515625" style="15" customWidth="1"/>
    <col min="11263" max="11263" width="52.28515625" style="15" bestFit="1" customWidth="1"/>
    <col min="11264" max="11264" width="8.7109375" style="15" customWidth="1"/>
    <col min="11265" max="11265" width="0" style="15" hidden="1" customWidth="1"/>
    <col min="11266" max="11266" width="10.140625" style="15" customWidth="1"/>
    <col min="11267" max="11268" width="12.7109375" style="15" customWidth="1"/>
    <col min="11269" max="11269" width="83.7109375" style="15" customWidth="1"/>
    <col min="11270" max="11270" width="0.140625" style="15" customWidth="1"/>
    <col min="11271" max="11517" width="11.42578125" style="15"/>
    <col min="11518" max="11518" width="12.28515625" style="15" customWidth="1"/>
    <col min="11519" max="11519" width="52.28515625" style="15" bestFit="1" customWidth="1"/>
    <col min="11520" max="11520" width="8.7109375" style="15" customWidth="1"/>
    <col min="11521" max="11521" width="0" style="15" hidden="1" customWidth="1"/>
    <col min="11522" max="11522" width="10.140625" style="15" customWidth="1"/>
    <col min="11523" max="11524" width="12.7109375" style="15" customWidth="1"/>
    <col min="11525" max="11525" width="83.7109375" style="15" customWidth="1"/>
    <col min="11526" max="11526" width="0.140625" style="15" customWidth="1"/>
    <col min="11527" max="11773" width="11.42578125" style="15"/>
    <col min="11774" max="11774" width="12.28515625" style="15" customWidth="1"/>
    <col min="11775" max="11775" width="52.28515625" style="15" bestFit="1" customWidth="1"/>
    <col min="11776" max="11776" width="8.7109375" style="15" customWidth="1"/>
    <col min="11777" max="11777" width="0" style="15" hidden="1" customWidth="1"/>
    <col min="11778" max="11778" width="10.140625" style="15" customWidth="1"/>
    <col min="11779" max="11780" width="12.7109375" style="15" customWidth="1"/>
    <col min="11781" max="11781" width="83.7109375" style="15" customWidth="1"/>
    <col min="11782" max="11782" width="0.140625" style="15" customWidth="1"/>
    <col min="11783" max="12029" width="11.42578125" style="15"/>
    <col min="12030" max="12030" width="12.28515625" style="15" customWidth="1"/>
    <col min="12031" max="12031" width="52.28515625" style="15" bestFit="1" customWidth="1"/>
    <col min="12032" max="12032" width="8.7109375" style="15" customWidth="1"/>
    <col min="12033" max="12033" width="0" style="15" hidden="1" customWidth="1"/>
    <col min="12034" max="12034" width="10.140625" style="15" customWidth="1"/>
    <col min="12035" max="12036" width="12.7109375" style="15" customWidth="1"/>
    <col min="12037" max="12037" width="83.7109375" style="15" customWidth="1"/>
    <col min="12038" max="12038" width="0.140625" style="15" customWidth="1"/>
    <col min="12039" max="12285" width="11.42578125" style="15"/>
    <col min="12286" max="12286" width="12.28515625" style="15" customWidth="1"/>
    <col min="12287" max="12287" width="52.28515625" style="15" bestFit="1" customWidth="1"/>
    <col min="12288" max="12288" width="8.7109375" style="15" customWidth="1"/>
    <col min="12289" max="12289" width="0" style="15" hidden="1" customWidth="1"/>
    <col min="12290" max="12290" width="10.140625" style="15" customWidth="1"/>
    <col min="12291" max="12292" width="12.7109375" style="15" customWidth="1"/>
    <col min="12293" max="12293" width="83.7109375" style="15" customWidth="1"/>
    <col min="12294" max="12294" width="0.140625" style="15" customWidth="1"/>
    <col min="12295" max="12541" width="11.42578125" style="15"/>
    <col min="12542" max="12542" width="12.28515625" style="15" customWidth="1"/>
    <col min="12543" max="12543" width="52.28515625" style="15" bestFit="1" customWidth="1"/>
    <col min="12544" max="12544" width="8.7109375" style="15" customWidth="1"/>
    <col min="12545" max="12545" width="0" style="15" hidden="1" customWidth="1"/>
    <col min="12546" max="12546" width="10.140625" style="15" customWidth="1"/>
    <col min="12547" max="12548" width="12.7109375" style="15" customWidth="1"/>
    <col min="12549" max="12549" width="83.7109375" style="15" customWidth="1"/>
    <col min="12550" max="12550" width="0.140625" style="15" customWidth="1"/>
    <col min="12551" max="12797" width="11.42578125" style="15"/>
    <col min="12798" max="12798" width="12.28515625" style="15" customWidth="1"/>
    <col min="12799" max="12799" width="52.28515625" style="15" bestFit="1" customWidth="1"/>
    <col min="12800" max="12800" width="8.7109375" style="15" customWidth="1"/>
    <col min="12801" max="12801" width="0" style="15" hidden="1" customWidth="1"/>
    <col min="12802" max="12802" width="10.140625" style="15" customWidth="1"/>
    <col min="12803" max="12804" width="12.7109375" style="15" customWidth="1"/>
    <col min="12805" max="12805" width="83.7109375" style="15" customWidth="1"/>
    <col min="12806" max="12806" width="0.140625" style="15" customWidth="1"/>
    <col min="12807" max="13053" width="11.42578125" style="15"/>
    <col min="13054" max="13054" width="12.28515625" style="15" customWidth="1"/>
    <col min="13055" max="13055" width="52.28515625" style="15" bestFit="1" customWidth="1"/>
    <col min="13056" max="13056" width="8.7109375" style="15" customWidth="1"/>
    <col min="13057" max="13057" width="0" style="15" hidden="1" customWidth="1"/>
    <col min="13058" max="13058" width="10.140625" style="15" customWidth="1"/>
    <col min="13059" max="13060" width="12.7109375" style="15" customWidth="1"/>
    <col min="13061" max="13061" width="83.7109375" style="15" customWidth="1"/>
    <col min="13062" max="13062" width="0.140625" style="15" customWidth="1"/>
    <col min="13063" max="13309" width="11.42578125" style="15"/>
    <col min="13310" max="13310" width="12.28515625" style="15" customWidth="1"/>
    <col min="13311" max="13311" width="52.28515625" style="15" bestFit="1" customWidth="1"/>
    <col min="13312" max="13312" width="8.7109375" style="15" customWidth="1"/>
    <col min="13313" max="13313" width="0" style="15" hidden="1" customWidth="1"/>
    <col min="13314" max="13314" width="10.140625" style="15" customWidth="1"/>
    <col min="13315" max="13316" width="12.7109375" style="15" customWidth="1"/>
    <col min="13317" max="13317" width="83.7109375" style="15" customWidth="1"/>
    <col min="13318" max="13318" width="0.140625" style="15" customWidth="1"/>
    <col min="13319" max="13565" width="11.42578125" style="15"/>
    <col min="13566" max="13566" width="12.28515625" style="15" customWidth="1"/>
    <col min="13567" max="13567" width="52.28515625" style="15" bestFit="1" customWidth="1"/>
    <col min="13568" max="13568" width="8.7109375" style="15" customWidth="1"/>
    <col min="13569" max="13569" width="0" style="15" hidden="1" customWidth="1"/>
    <col min="13570" max="13570" width="10.140625" style="15" customWidth="1"/>
    <col min="13571" max="13572" width="12.7109375" style="15" customWidth="1"/>
    <col min="13573" max="13573" width="83.7109375" style="15" customWidth="1"/>
    <col min="13574" max="13574" width="0.140625" style="15" customWidth="1"/>
    <col min="13575" max="13821" width="11.42578125" style="15"/>
    <col min="13822" max="13822" width="12.28515625" style="15" customWidth="1"/>
    <col min="13823" max="13823" width="52.28515625" style="15" bestFit="1" customWidth="1"/>
    <col min="13824" max="13824" width="8.7109375" style="15" customWidth="1"/>
    <col min="13825" max="13825" width="0" style="15" hidden="1" customWidth="1"/>
    <col min="13826" max="13826" width="10.140625" style="15" customWidth="1"/>
    <col min="13827" max="13828" width="12.7109375" style="15" customWidth="1"/>
    <col min="13829" max="13829" width="83.7109375" style="15" customWidth="1"/>
    <col min="13830" max="13830" width="0.140625" style="15" customWidth="1"/>
    <col min="13831" max="14077" width="11.42578125" style="15"/>
    <col min="14078" max="14078" width="12.28515625" style="15" customWidth="1"/>
    <col min="14079" max="14079" width="52.28515625" style="15" bestFit="1" customWidth="1"/>
    <col min="14080" max="14080" width="8.7109375" style="15" customWidth="1"/>
    <col min="14081" max="14081" width="0" style="15" hidden="1" customWidth="1"/>
    <col min="14082" max="14082" width="10.140625" style="15" customWidth="1"/>
    <col min="14083" max="14084" width="12.7109375" style="15" customWidth="1"/>
    <col min="14085" max="14085" width="83.7109375" style="15" customWidth="1"/>
    <col min="14086" max="14086" width="0.140625" style="15" customWidth="1"/>
    <col min="14087" max="14333" width="11.42578125" style="15"/>
    <col min="14334" max="14334" width="12.28515625" style="15" customWidth="1"/>
    <col min="14335" max="14335" width="52.28515625" style="15" bestFit="1" customWidth="1"/>
    <col min="14336" max="14336" width="8.7109375" style="15" customWidth="1"/>
    <col min="14337" max="14337" width="0" style="15" hidden="1" customWidth="1"/>
    <col min="14338" max="14338" width="10.140625" style="15" customWidth="1"/>
    <col min="14339" max="14340" width="12.7109375" style="15" customWidth="1"/>
    <col min="14341" max="14341" width="83.7109375" style="15" customWidth="1"/>
    <col min="14342" max="14342" width="0.140625" style="15" customWidth="1"/>
    <col min="14343" max="14589" width="11.42578125" style="15"/>
    <col min="14590" max="14590" width="12.28515625" style="15" customWidth="1"/>
    <col min="14591" max="14591" width="52.28515625" style="15" bestFit="1" customWidth="1"/>
    <col min="14592" max="14592" width="8.7109375" style="15" customWidth="1"/>
    <col min="14593" max="14593" width="0" style="15" hidden="1" customWidth="1"/>
    <col min="14594" max="14594" width="10.140625" style="15" customWidth="1"/>
    <col min="14595" max="14596" width="12.7109375" style="15" customWidth="1"/>
    <col min="14597" max="14597" width="83.7109375" style="15" customWidth="1"/>
    <col min="14598" max="14598" width="0.140625" style="15" customWidth="1"/>
    <col min="14599" max="14845" width="11.42578125" style="15"/>
    <col min="14846" max="14846" width="12.28515625" style="15" customWidth="1"/>
    <col min="14847" max="14847" width="52.28515625" style="15" bestFit="1" customWidth="1"/>
    <col min="14848" max="14848" width="8.7109375" style="15" customWidth="1"/>
    <col min="14849" max="14849" width="0" style="15" hidden="1" customWidth="1"/>
    <col min="14850" max="14850" width="10.140625" style="15" customWidth="1"/>
    <col min="14851" max="14852" width="12.7109375" style="15" customWidth="1"/>
    <col min="14853" max="14853" width="83.7109375" style="15" customWidth="1"/>
    <col min="14854" max="14854" width="0.140625" style="15" customWidth="1"/>
    <col min="14855" max="15101" width="11.42578125" style="15"/>
    <col min="15102" max="15102" width="12.28515625" style="15" customWidth="1"/>
    <col min="15103" max="15103" width="52.28515625" style="15" bestFit="1" customWidth="1"/>
    <col min="15104" max="15104" width="8.7109375" style="15" customWidth="1"/>
    <col min="15105" max="15105" width="0" style="15" hidden="1" customWidth="1"/>
    <col min="15106" max="15106" width="10.140625" style="15" customWidth="1"/>
    <col min="15107" max="15108" width="12.7109375" style="15" customWidth="1"/>
    <col min="15109" max="15109" width="83.7109375" style="15" customWidth="1"/>
    <col min="15110" max="15110" width="0.140625" style="15" customWidth="1"/>
    <col min="15111" max="15357" width="11.42578125" style="15"/>
    <col min="15358" max="15358" width="12.28515625" style="15" customWidth="1"/>
    <col min="15359" max="15359" width="52.28515625" style="15" bestFit="1" customWidth="1"/>
    <col min="15360" max="15360" width="8.7109375" style="15" customWidth="1"/>
    <col min="15361" max="15361" width="0" style="15" hidden="1" customWidth="1"/>
    <col min="15362" max="15362" width="10.140625" style="15" customWidth="1"/>
    <col min="15363" max="15364" width="12.7109375" style="15" customWidth="1"/>
    <col min="15365" max="15365" width="83.7109375" style="15" customWidth="1"/>
    <col min="15366" max="15366" width="0.140625" style="15" customWidth="1"/>
    <col min="15367" max="15613" width="11.42578125" style="15"/>
    <col min="15614" max="15614" width="12.28515625" style="15" customWidth="1"/>
    <col min="15615" max="15615" width="52.28515625" style="15" bestFit="1" customWidth="1"/>
    <col min="15616" max="15616" width="8.7109375" style="15" customWidth="1"/>
    <col min="15617" max="15617" width="0" style="15" hidden="1" customWidth="1"/>
    <col min="15618" max="15618" width="10.140625" style="15" customWidth="1"/>
    <col min="15619" max="15620" width="12.7109375" style="15" customWidth="1"/>
    <col min="15621" max="15621" width="83.7109375" style="15" customWidth="1"/>
    <col min="15622" max="15622" width="0.140625" style="15" customWidth="1"/>
    <col min="15623" max="15869" width="11.42578125" style="15"/>
    <col min="15870" max="15870" width="12.28515625" style="15" customWidth="1"/>
    <col min="15871" max="15871" width="52.28515625" style="15" bestFit="1" customWidth="1"/>
    <col min="15872" max="15872" width="8.7109375" style="15" customWidth="1"/>
    <col min="15873" max="15873" width="0" style="15" hidden="1" customWidth="1"/>
    <col min="15874" max="15874" width="10.140625" style="15" customWidth="1"/>
    <col min="15875" max="15876" width="12.7109375" style="15" customWidth="1"/>
    <col min="15877" max="15877" width="83.7109375" style="15" customWidth="1"/>
    <col min="15878" max="15878" width="0.140625" style="15" customWidth="1"/>
    <col min="15879" max="16125" width="11.42578125" style="15"/>
    <col min="16126" max="16126" width="12.28515625" style="15" customWidth="1"/>
    <col min="16127" max="16127" width="52.28515625" style="15" bestFit="1" customWidth="1"/>
    <col min="16128" max="16128" width="8.7109375" style="15" customWidth="1"/>
    <col min="16129" max="16129" width="0" style="15" hidden="1" customWidth="1"/>
    <col min="16130" max="16130" width="10.140625" style="15" customWidth="1"/>
    <col min="16131" max="16132" width="12.7109375" style="15" customWidth="1"/>
    <col min="16133" max="16133" width="83.7109375" style="15" customWidth="1"/>
    <col min="16134" max="16134" width="0.140625" style="15" customWidth="1"/>
    <col min="16135" max="16384" width="11.42578125" style="15"/>
  </cols>
  <sheetData>
    <row r="1" spans="1:8" x14ac:dyDescent="0.25">
      <c r="A1" s="110" t="s">
        <v>345</v>
      </c>
      <c r="B1" s="110"/>
      <c r="C1" s="110"/>
      <c r="D1" s="110"/>
      <c r="E1" s="110"/>
      <c r="F1" s="110"/>
    </row>
    <row r="2" spans="1:8" x14ac:dyDescent="0.25">
      <c r="A2" s="110" t="s">
        <v>346</v>
      </c>
      <c r="B2" s="110"/>
      <c r="C2" s="110"/>
      <c r="D2" s="110"/>
      <c r="E2" s="110"/>
      <c r="F2" s="110"/>
    </row>
    <row r="3" spans="1:8" x14ac:dyDescent="0.25">
      <c r="A3" s="110" t="s">
        <v>347</v>
      </c>
      <c r="B3" s="110"/>
      <c r="C3" s="114" t="str">
        <f>RESUMEN_OFERTA!B3</f>
        <v>JICA-EC-L1223-RSND-EEQUI-DI-OB-003</v>
      </c>
      <c r="D3" s="114"/>
      <c r="E3" s="114"/>
      <c r="F3" s="114"/>
    </row>
    <row r="4" spans="1:8" x14ac:dyDescent="0.25">
      <c r="A4" s="110" t="s">
        <v>348</v>
      </c>
      <c r="B4" s="110"/>
      <c r="C4" s="115" t="str">
        <f>RESUMEN_OFERTA!B4</f>
        <v>Septiembre 2021</v>
      </c>
      <c r="D4" s="115"/>
      <c r="E4" s="115"/>
      <c r="F4" s="115"/>
    </row>
    <row r="6" spans="1:8" x14ac:dyDescent="0.25">
      <c r="A6" s="16" t="s">
        <v>1</v>
      </c>
      <c r="B6" s="16" t="s">
        <v>2</v>
      </c>
      <c r="C6" s="16" t="s">
        <v>3</v>
      </c>
      <c r="D6" s="17" t="s">
        <v>24</v>
      </c>
      <c r="E6" s="18" t="s">
        <v>25</v>
      </c>
      <c r="F6" s="18" t="s">
        <v>26</v>
      </c>
    </row>
    <row r="7" spans="1:8" ht="15" customHeight="1" x14ac:dyDescent="0.25">
      <c r="A7" s="19" t="s">
        <v>4</v>
      </c>
      <c r="B7" s="20"/>
      <c r="C7" s="78"/>
      <c r="D7" s="20"/>
      <c r="E7" s="20"/>
      <c r="F7" s="20"/>
    </row>
    <row r="8" spans="1:8" ht="15" customHeight="1" x14ac:dyDescent="0.25">
      <c r="A8" s="21" t="s">
        <v>27</v>
      </c>
      <c r="B8" s="22" t="s">
        <v>28</v>
      </c>
      <c r="C8" s="23" t="s">
        <v>14</v>
      </c>
      <c r="D8" s="96"/>
      <c r="E8" s="24">
        <v>142</v>
      </c>
      <c r="F8" s="87">
        <f>D8*E8</f>
        <v>0</v>
      </c>
      <c r="H8" s="25"/>
    </row>
    <row r="9" spans="1:8" ht="15" customHeight="1" x14ac:dyDescent="0.25">
      <c r="A9" s="26" t="s">
        <v>352</v>
      </c>
      <c r="B9" s="27" t="s">
        <v>353</v>
      </c>
      <c r="C9" s="28" t="s">
        <v>354</v>
      </c>
      <c r="D9" s="96"/>
      <c r="E9" s="24">
        <v>1.27</v>
      </c>
      <c r="F9" s="87">
        <f t="shared" ref="F9:F45" si="0">D9*E9</f>
        <v>0</v>
      </c>
      <c r="H9" s="25"/>
    </row>
    <row r="10" spans="1:8" ht="15" customHeight="1" x14ac:dyDescent="0.25">
      <c r="A10" s="26" t="s">
        <v>29</v>
      </c>
      <c r="B10" s="27" t="s">
        <v>30</v>
      </c>
      <c r="C10" s="28" t="s">
        <v>14</v>
      </c>
      <c r="D10" s="96"/>
      <c r="E10" s="24">
        <v>6874.3</v>
      </c>
      <c r="F10" s="87">
        <f t="shared" si="0"/>
        <v>0</v>
      </c>
      <c r="H10" s="25"/>
    </row>
    <row r="11" spans="1:8" ht="24" x14ac:dyDescent="0.25">
      <c r="A11" s="29" t="s">
        <v>31</v>
      </c>
      <c r="B11" s="22" t="s">
        <v>355</v>
      </c>
      <c r="C11" s="28" t="s">
        <v>14</v>
      </c>
      <c r="D11" s="96"/>
      <c r="E11" s="24">
        <v>1653.6</v>
      </c>
      <c r="F11" s="87">
        <f t="shared" si="0"/>
        <v>0</v>
      </c>
      <c r="H11" s="25"/>
    </row>
    <row r="12" spans="1:8" ht="15" customHeight="1" x14ac:dyDescent="0.25">
      <c r="A12" s="29" t="s">
        <v>356</v>
      </c>
      <c r="B12" s="27" t="s">
        <v>357</v>
      </c>
      <c r="C12" s="28" t="s">
        <v>14</v>
      </c>
      <c r="D12" s="96"/>
      <c r="E12" s="24">
        <v>500</v>
      </c>
      <c r="F12" s="87">
        <f t="shared" si="0"/>
        <v>0</v>
      </c>
      <c r="H12" s="25"/>
    </row>
    <row r="13" spans="1:8" ht="15" customHeight="1" x14ac:dyDescent="0.25">
      <c r="A13" s="29" t="s">
        <v>32</v>
      </c>
      <c r="B13" s="22" t="s">
        <v>33</v>
      </c>
      <c r="C13" s="28" t="s">
        <v>14</v>
      </c>
      <c r="D13" s="96"/>
      <c r="E13" s="24">
        <v>396</v>
      </c>
      <c r="F13" s="87">
        <f t="shared" si="0"/>
        <v>0</v>
      </c>
      <c r="H13" s="25"/>
    </row>
    <row r="14" spans="1:8" ht="15" customHeight="1" x14ac:dyDescent="0.25">
      <c r="A14" s="29" t="s">
        <v>34</v>
      </c>
      <c r="B14" s="22" t="s">
        <v>35</v>
      </c>
      <c r="C14" s="28" t="s">
        <v>13</v>
      </c>
      <c r="D14" s="96"/>
      <c r="E14" s="24">
        <v>3.6</v>
      </c>
      <c r="F14" s="87">
        <f t="shared" si="0"/>
        <v>0</v>
      </c>
      <c r="H14" s="25"/>
    </row>
    <row r="15" spans="1:8" ht="15" customHeight="1" x14ac:dyDescent="0.25">
      <c r="A15" s="29" t="s">
        <v>358</v>
      </c>
      <c r="B15" s="22" t="s">
        <v>359</v>
      </c>
      <c r="C15" s="28" t="s">
        <v>13</v>
      </c>
      <c r="D15" s="96"/>
      <c r="E15" s="24">
        <v>0.5</v>
      </c>
      <c r="F15" s="87">
        <f t="shared" si="0"/>
        <v>0</v>
      </c>
      <c r="H15" s="25"/>
    </row>
    <row r="16" spans="1:8" ht="15" customHeight="1" x14ac:dyDescent="0.25">
      <c r="A16" s="29" t="s">
        <v>36</v>
      </c>
      <c r="B16" s="27" t="s">
        <v>37</v>
      </c>
      <c r="C16" s="28" t="s">
        <v>14</v>
      </c>
      <c r="D16" s="96"/>
      <c r="E16" s="24">
        <v>1</v>
      </c>
      <c r="F16" s="87">
        <f t="shared" si="0"/>
        <v>0</v>
      </c>
      <c r="H16" s="25"/>
    </row>
    <row r="17" spans="1:8" ht="15" customHeight="1" x14ac:dyDescent="0.25">
      <c r="A17" s="29" t="s">
        <v>38</v>
      </c>
      <c r="B17" s="27" t="s">
        <v>360</v>
      </c>
      <c r="C17" s="28" t="s">
        <v>14</v>
      </c>
      <c r="D17" s="96"/>
      <c r="E17" s="24">
        <v>112</v>
      </c>
      <c r="F17" s="87">
        <f t="shared" si="0"/>
        <v>0</v>
      </c>
      <c r="H17" s="25"/>
    </row>
    <row r="18" spans="1:8" ht="15" customHeight="1" x14ac:dyDescent="0.25">
      <c r="A18" s="29" t="s">
        <v>39</v>
      </c>
      <c r="B18" s="27" t="s">
        <v>361</v>
      </c>
      <c r="C18" s="28" t="s">
        <v>14</v>
      </c>
      <c r="D18" s="96"/>
      <c r="E18" s="24">
        <v>23</v>
      </c>
      <c r="F18" s="87">
        <f t="shared" si="0"/>
        <v>0</v>
      </c>
      <c r="H18" s="25"/>
    </row>
    <row r="19" spans="1:8" ht="15" customHeight="1" x14ac:dyDescent="0.25">
      <c r="A19" s="29" t="s">
        <v>40</v>
      </c>
      <c r="B19" s="27" t="s">
        <v>41</v>
      </c>
      <c r="C19" s="28" t="s">
        <v>14</v>
      </c>
      <c r="D19" s="96"/>
      <c r="E19" s="24">
        <v>54</v>
      </c>
      <c r="F19" s="87">
        <f t="shared" si="0"/>
        <v>0</v>
      </c>
      <c r="H19" s="25"/>
    </row>
    <row r="20" spans="1:8" ht="15" customHeight="1" x14ac:dyDescent="0.25">
      <c r="A20" s="29" t="s">
        <v>362</v>
      </c>
      <c r="B20" s="27" t="s">
        <v>363</v>
      </c>
      <c r="C20" s="28" t="s">
        <v>14</v>
      </c>
      <c r="D20" s="96"/>
      <c r="E20" s="24">
        <v>10</v>
      </c>
      <c r="F20" s="87">
        <f t="shared" si="0"/>
        <v>0</v>
      </c>
      <c r="H20" s="25"/>
    </row>
    <row r="21" spans="1:8" ht="15" customHeight="1" x14ac:dyDescent="0.25">
      <c r="A21" s="29" t="s">
        <v>42</v>
      </c>
      <c r="B21" s="27" t="s">
        <v>43</v>
      </c>
      <c r="C21" s="28" t="s">
        <v>14</v>
      </c>
      <c r="D21" s="96"/>
      <c r="E21" s="24">
        <v>34</v>
      </c>
      <c r="F21" s="87">
        <f t="shared" si="0"/>
        <v>0</v>
      </c>
      <c r="H21" s="25"/>
    </row>
    <row r="22" spans="1:8" ht="15" customHeight="1" x14ac:dyDescent="0.25">
      <c r="A22" s="29" t="s">
        <v>44</v>
      </c>
      <c r="B22" s="27" t="s">
        <v>45</v>
      </c>
      <c r="C22" s="28" t="s">
        <v>14</v>
      </c>
      <c r="D22" s="96"/>
      <c r="E22" s="24">
        <v>158</v>
      </c>
      <c r="F22" s="87">
        <f t="shared" si="0"/>
        <v>0</v>
      </c>
      <c r="H22" s="25"/>
    </row>
    <row r="23" spans="1:8" ht="15" customHeight="1" x14ac:dyDescent="0.25">
      <c r="A23" s="29" t="s">
        <v>46</v>
      </c>
      <c r="B23" s="27" t="s">
        <v>47</v>
      </c>
      <c r="C23" s="28" t="s">
        <v>14</v>
      </c>
      <c r="D23" s="96"/>
      <c r="E23" s="24">
        <v>40</v>
      </c>
      <c r="F23" s="87">
        <f t="shared" si="0"/>
        <v>0</v>
      </c>
      <c r="H23" s="25"/>
    </row>
    <row r="24" spans="1:8" ht="15" customHeight="1" x14ac:dyDescent="0.25">
      <c r="A24" s="29" t="s">
        <v>52</v>
      </c>
      <c r="B24" s="27" t="s">
        <v>53</v>
      </c>
      <c r="C24" s="28" t="s">
        <v>14</v>
      </c>
      <c r="D24" s="96"/>
      <c r="E24" s="24">
        <v>63</v>
      </c>
      <c r="F24" s="87">
        <f t="shared" si="0"/>
        <v>0</v>
      </c>
      <c r="H24" s="25"/>
    </row>
    <row r="25" spans="1:8" ht="15" customHeight="1" x14ac:dyDescent="0.25">
      <c r="A25" s="29" t="s">
        <v>364</v>
      </c>
      <c r="B25" s="27" t="s">
        <v>365</v>
      </c>
      <c r="C25" s="28" t="s">
        <v>14</v>
      </c>
      <c r="D25" s="96"/>
      <c r="E25" s="24">
        <v>7</v>
      </c>
      <c r="F25" s="87">
        <f t="shared" si="0"/>
        <v>0</v>
      </c>
      <c r="H25" s="25"/>
    </row>
    <row r="26" spans="1:8" ht="15" customHeight="1" x14ac:dyDescent="0.25">
      <c r="A26" s="29" t="s">
        <v>54</v>
      </c>
      <c r="B26" s="27" t="s">
        <v>55</v>
      </c>
      <c r="C26" s="28" t="s">
        <v>14</v>
      </c>
      <c r="D26" s="96"/>
      <c r="E26" s="24">
        <v>120</v>
      </c>
      <c r="F26" s="87">
        <f t="shared" si="0"/>
        <v>0</v>
      </c>
      <c r="H26" s="25"/>
    </row>
    <row r="27" spans="1:8" ht="15" customHeight="1" x14ac:dyDescent="0.25">
      <c r="A27" s="29" t="s">
        <v>56</v>
      </c>
      <c r="B27" s="27" t="s">
        <v>57</v>
      </c>
      <c r="C27" s="28" t="s">
        <v>14</v>
      </c>
      <c r="D27" s="96"/>
      <c r="E27" s="24">
        <v>8</v>
      </c>
      <c r="F27" s="87">
        <f t="shared" si="0"/>
        <v>0</v>
      </c>
      <c r="H27" s="25"/>
    </row>
    <row r="28" spans="1:8" ht="15" customHeight="1" x14ac:dyDescent="0.25">
      <c r="A28" s="29" t="s">
        <v>58</v>
      </c>
      <c r="B28" s="27" t="s">
        <v>59</v>
      </c>
      <c r="C28" s="28" t="s">
        <v>14</v>
      </c>
      <c r="D28" s="96"/>
      <c r="E28" s="24">
        <v>71</v>
      </c>
      <c r="F28" s="87">
        <f t="shared" si="0"/>
        <v>0</v>
      </c>
      <c r="H28" s="25"/>
    </row>
    <row r="29" spans="1:8" ht="15" customHeight="1" x14ac:dyDescent="0.25">
      <c r="A29" s="29" t="s">
        <v>366</v>
      </c>
      <c r="B29" s="27" t="s">
        <v>367</v>
      </c>
      <c r="C29" s="28" t="s">
        <v>14</v>
      </c>
      <c r="D29" s="96"/>
      <c r="E29" s="24">
        <v>43</v>
      </c>
      <c r="F29" s="87">
        <f t="shared" si="0"/>
        <v>0</v>
      </c>
      <c r="H29" s="25"/>
    </row>
    <row r="30" spans="1:8" ht="15" customHeight="1" x14ac:dyDescent="0.25">
      <c r="A30" s="29" t="s">
        <v>60</v>
      </c>
      <c r="B30" s="27" t="s">
        <v>61</v>
      </c>
      <c r="C30" s="28" t="s">
        <v>14</v>
      </c>
      <c r="D30" s="96"/>
      <c r="E30" s="24">
        <v>620</v>
      </c>
      <c r="F30" s="87">
        <f t="shared" si="0"/>
        <v>0</v>
      </c>
      <c r="H30" s="25"/>
    </row>
    <row r="31" spans="1:8" ht="15" customHeight="1" x14ac:dyDescent="0.25">
      <c r="A31" s="29" t="s">
        <v>62</v>
      </c>
      <c r="B31" s="27" t="s">
        <v>63</v>
      </c>
      <c r="C31" s="28" t="s">
        <v>14</v>
      </c>
      <c r="D31" s="96"/>
      <c r="E31" s="24">
        <v>304</v>
      </c>
      <c r="F31" s="87">
        <f t="shared" si="0"/>
        <v>0</v>
      </c>
      <c r="H31" s="25"/>
    </row>
    <row r="32" spans="1:8" ht="15" customHeight="1" x14ac:dyDescent="0.25">
      <c r="A32" s="29" t="s">
        <v>64</v>
      </c>
      <c r="B32" s="27" t="s">
        <v>65</v>
      </c>
      <c r="C32" s="28" t="s">
        <v>8</v>
      </c>
      <c r="D32" s="96"/>
      <c r="E32" s="24">
        <v>2300.3510000000001</v>
      </c>
      <c r="F32" s="87">
        <f t="shared" si="0"/>
        <v>0</v>
      </c>
      <c r="H32" s="25"/>
    </row>
    <row r="33" spans="1:8" ht="15" customHeight="1" x14ac:dyDescent="0.25">
      <c r="A33" s="29" t="s">
        <v>66</v>
      </c>
      <c r="B33" s="27" t="s">
        <v>67</v>
      </c>
      <c r="C33" s="28" t="s">
        <v>8</v>
      </c>
      <c r="D33" s="96"/>
      <c r="E33" s="24">
        <v>14753.740000000002</v>
      </c>
      <c r="F33" s="87">
        <f t="shared" si="0"/>
        <v>0</v>
      </c>
      <c r="H33" s="25"/>
    </row>
    <row r="34" spans="1:8" ht="15" customHeight="1" x14ac:dyDescent="0.25">
      <c r="A34" s="29" t="s">
        <v>48</v>
      </c>
      <c r="B34" s="27" t="s">
        <v>49</v>
      </c>
      <c r="C34" s="28" t="s">
        <v>8</v>
      </c>
      <c r="D34" s="96"/>
      <c r="E34" s="24">
        <v>4119.1500000000005</v>
      </c>
      <c r="F34" s="87">
        <f t="shared" si="0"/>
        <v>0</v>
      </c>
      <c r="H34" s="25"/>
    </row>
    <row r="35" spans="1:8" ht="15" customHeight="1" x14ac:dyDescent="0.25">
      <c r="A35" s="29" t="s">
        <v>50</v>
      </c>
      <c r="B35" s="22" t="s">
        <v>51</v>
      </c>
      <c r="C35" s="28" t="s">
        <v>8</v>
      </c>
      <c r="D35" s="96"/>
      <c r="E35" s="24">
        <v>13412.92</v>
      </c>
      <c r="F35" s="87">
        <f t="shared" si="0"/>
        <v>0</v>
      </c>
      <c r="H35" s="25"/>
    </row>
    <row r="36" spans="1:8" ht="15" customHeight="1" x14ac:dyDescent="0.25">
      <c r="A36" s="29" t="s">
        <v>368</v>
      </c>
      <c r="B36" s="22" t="s">
        <v>369</v>
      </c>
      <c r="C36" s="28" t="s">
        <v>8</v>
      </c>
      <c r="D36" s="96"/>
      <c r="E36" s="24">
        <v>17709.12</v>
      </c>
      <c r="F36" s="87">
        <f t="shared" si="0"/>
        <v>0</v>
      </c>
      <c r="H36" s="25"/>
    </row>
    <row r="37" spans="1:8" ht="15" customHeight="1" x14ac:dyDescent="0.25">
      <c r="A37" s="29" t="s">
        <v>68</v>
      </c>
      <c r="B37" s="22" t="s">
        <v>370</v>
      </c>
      <c r="C37" s="28" t="s">
        <v>14</v>
      </c>
      <c r="D37" s="96"/>
      <c r="E37" s="24">
        <v>215</v>
      </c>
      <c r="F37" s="87">
        <f t="shared" si="0"/>
        <v>0</v>
      </c>
      <c r="H37" s="25"/>
    </row>
    <row r="38" spans="1:8" ht="15" customHeight="1" x14ac:dyDescent="0.25">
      <c r="A38" s="29" t="s">
        <v>69</v>
      </c>
      <c r="B38" s="22" t="s">
        <v>70</v>
      </c>
      <c r="C38" s="28" t="s">
        <v>14</v>
      </c>
      <c r="D38" s="96"/>
      <c r="E38" s="24">
        <v>274</v>
      </c>
      <c r="F38" s="87">
        <f t="shared" si="0"/>
        <v>0</v>
      </c>
      <c r="H38" s="25"/>
    </row>
    <row r="39" spans="1:8" ht="15" customHeight="1" x14ac:dyDescent="0.25">
      <c r="A39" s="29" t="s">
        <v>71</v>
      </c>
      <c r="B39" s="22" t="s">
        <v>72</v>
      </c>
      <c r="C39" s="28" t="s">
        <v>14</v>
      </c>
      <c r="D39" s="96"/>
      <c r="E39" s="24">
        <v>41</v>
      </c>
      <c r="F39" s="87">
        <f t="shared" si="0"/>
        <v>0</v>
      </c>
      <c r="H39" s="25"/>
    </row>
    <row r="40" spans="1:8" ht="15" customHeight="1" x14ac:dyDescent="0.25">
      <c r="A40" s="29" t="s">
        <v>73</v>
      </c>
      <c r="B40" s="22" t="s">
        <v>74</v>
      </c>
      <c r="C40" s="28" t="s">
        <v>14</v>
      </c>
      <c r="D40" s="96"/>
      <c r="E40" s="24">
        <v>139</v>
      </c>
      <c r="F40" s="87">
        <f t="shared" si="0"/>
        <v>0</v>
      </c>
      <c r="H40" s="25"/>
    </row>
    <row r="41" spans="1:8" ht="15" customHeight="1" x14ac:dyDescent="0.25">
      <c r="A41" s="29" t="s">
        <v>75</v>
      </c>
      <c r="B41" s="22" t="s">
        <v>76</v>
      </c>
      <c r="C41" s="28" t="s">
        <v>14</v>
      </c>
      <c r="D41" s="96"/>
      <c r="E41" s="24">
        <v>1</v>
      </c>
      <c r="F41" s="87">
        <f t="shared" si="0"/>
        <v>0</v>
      </c>
      <c r="H41" s="25"/>
    </row>
    <row r="42" spans="1:8" ht="15" customHeight="1" x14ac:dyDescent="0.25">
      <c r="A42" s="29" t="s">
        <v>77</v>
      </c>
      <c r="B42" s="22" t="s">
        <v>78</v>
      </c>
      <c r="C42" s="28" t="s">
        <v>14</v>
      </c>
      <c r="D42" s="96"/>
      <c r="E42" s="24">
        <v>20</v>
      </c>
      <c r="F42" s="87">
        <f t="shared" si="0"/>
        <v>0</v>
      </c>
      <c r="H42" s="25"/>
    </row>
    <row r="43" spans="1:8" ht="15" customHeight="1" x14ac:dyDescent="0.25">
      <c r="A43" s="29" t="s">
        <v>79</v>
      </c>
      <c r="B43" s="22" t="s">
        <v>80</v>
      </c>
      <c r="C43" s="28" t="s">
        <v>14</v>
      </c>
      <c r="D43" s="96"/>
      <c r="E43" s="24">
        <v>26</v>
      </c>
      <c r="F43" s="87">
        <f t="shared" si="0"/>
        <v>0</v>
      </c>
      <c r="H43" s="25"/>
    </row>
    <row r="44" spans="1:8" ht="15" customHeight="1" x14ac:dyDescent="0.25">
      <c r="A44" s="29" t="s">
        <v>81</v>
      </c>
      <c r="B44" s="22" t="s">
        <v>82</v>
      </c>
      <c r="C44" s="28" t="s">
        <v>14</v>
      </c>
      <c r="D44" s="96"/>
      <c r="E44" s="24">
        <v>15</v>
      </c>
      <c r="F44" s="87">
        <f t="shared" si="0"/>
        <v>0</v>
      </c>
      <c r="H44" s="25"/>
    </row>
    <row r="45" spans="1:8" ht="15" customHeight="1" x14ac:dyDescent="0.25">
      <c r="A45" s="29" t="s">
        <v>83</v>
      </c>
      <c r="B45" s="22" t="s">
        <v>84</v>
      </c>
      <c r="C45" s="28" t="s">
        <v>14</v>
      </c>
      <c r="D45" s="96"/>
      <c r="E45" s="24">
        <v>330</v>
      </c>
      <c r="F45" s="87">
        <f t="shared" si="0"/>
        <v>0</v>
      </c>
      <c r="H45" s="25"/>
    </row>
    <row r="46" spans="1:8" ht="15" customHeight="1" x14ac:dyDescent="0.25">
      <c r="A46" s="29" t="s">
        <v>85</v>
      </c>
      <c r="B46" s="22" t="s">
        <v>86</v>
      </c>
      <c r="C46" s="28" t="s">
        <v>14</v>
      </c>
      <c r="D46" s="96"/>
      <c r="E46" s="24">
        <v>257</v>
      </c>
      <c r="F46" s="87">
        <f t="shared" ref="F46:F53" si="1">D46*E46</f>
        <v>0</v>
      </c>
      <c r="H46" s="25"/>
    </row>
    <row r="47" spans="1:8" ht="15" customHeight="1" x14ac:dyDescent="0.25">
      <c r="A47" s="29" t="s">
        <v>87</v>
      </c>
      <c r="B47" s="22" t="s">
        <v>88</v>
      </c>
      <c r="C47" s="28" t="s">
        <v>14</v>
      </c>
      <c r="D47" s="96"/>
      <c r="E47" s="24">
        <v>40</v>
      </c>
      <c r="F47" s="87">
        <f t="shared" si="1"/>
        <v>0</v>
      </c>
      <c r="H47" s="25"/>
    </row>
    <row r="48" spans="1:8" ht="15" customHeight="1" x14ac:dyDescent="0.25">
      <c r="A48" s="29" t="s">
        <v>89</v>
      </c>
      <c r="B48" s="22" t="s">
        <v>90</v>
      </c>
      <c r="C48" s="28" t="s">
        <v>14</v>
      </c>
      <c r="D48" s="96"/>
      <c r="E48" s="24">
        <v>24</v>
      </c>
      <c r="F48" s="87">
        <f t="shared" si="1"/>
        <v>0</v>
      </c>
      <c r="H48" s="25"/>
    </row>
    <row r="49" spans="1:8" ht="15" customHeight="1" x14ac:dyDescent="0.25">
      <c r="A49" s="29" t="s">
        <v>91</v>
      </c>
      <c r="B49" s="22" t="s">
        <v>92</v>
      </c>
      <c r="C49" s="28" t="s">
        <v>14</v>
      </c>
      <c r="D49" s="96"/>
      <c r="E49" s="24">
        <v>114</v>
      </c>
      <c r="F49" s="87">
        <f t="shared" si="1"/>
        <v>0</v>
      </c>
      <c r="H49" s="25"/>
    </row>
    <row r="50" spans="1:8" ht="15" customHeight="1" x14ac:dyDescent="0.25">
      <c r="A50" s="29" t="s">
        <v>93</v>
      </c>
      <c r="B50" s="22" t="s">
        <v>94</v>
      </c>
      <c r="C50" s="28" t="s">
        <v>14</v>
      </c>
      <c r="D50" s="96"/>
      <c r="E50" s="24">
        <v>34</v>
      </c>
      <c r="F50" s="87">
        <f t="shared" si="1"/>
        <v>0</v>
      </c>
      <c r="H50" s="25"/>
    </row>
    <row r="51" spans="1:8" ht="15" customHeight="1" x14ac:dyDescent="0.25">
      <c r="A51" s="29" t="s">
        <v>95</v>
      </c>
      <c r="B51" s="22" t="s">
        <v>96</v>
      </c>
      <c r="C51" s="28" t="s">
        <v>14</v>
      </c>
      <c r="D51" s="96"/>
      <c r="E51" s="24">
        <v>26</v>
      </c>
      <c r="F51" s="87">
        <f t="shared" si="1"/>
        <v>0</v>
      </c>
      <c r="H51" s="25"/>
    </row>
    <row r="52" spans="1:8" ht="15" customHeight="1" x14ac:dyDescent="0.25">
      <c r="A52" s="29" t="s">
        <v>97</v>
      </c>
      <c r="B52" s="22" t="s">
        <v>98</v>
      </c>
      <c r="C52" s="28" t="s">
        <v>14</v>
      </c>
      <c r="D52" s="96"/>
      <c r="E52" s="24">
        <v>29</v>
      </c>
      <c r="F52" s="87">
        <f t="shared" si="1"/>
        <v>0</v>
      </c>
      <c r="H52" s="25"/>
    </row>
    <row r="53" spans="1:8" ht="15" customHeight="1" x14ac:dyDescent="0.25">
      <c r="A53" s="29" t="s">
        <v>371</v>
      </c>
      <c r="B53" s="22" t="s">
        <v>372</v>
      </c>
      <c r="C53" s="28" t="s">
        <v>14</v>
      </c>
      <c r="D53" s="96"/>
      <c r="E53" s="24">
        <v>1</v>
      </c>
      <c r="F53" s="87">
        <f t="shared" si="1"/>
        <v>0</v>
      </c>
      <c r="H53" s="25"/>
    </row>
    <row r="54" spans="1:8" ht="15" customHeight="1" x14ac:dyDescent="0.25">
      <c r="A54" s="30" t="s">
        <v>5</v>
      </c>
      <c r="B54" s="30"/>
      <c r="C54" s="18"/>
      <c r="D54" s="97"/>
      <c r="E54" s="31"/>
      <c r="F54" s="99">
        <f>SUM(F8:F53)</f>
        <v>0</v>
      </c>
      <c r="H54" s="25"/>
    </row>
    <row r="55" spans="1:8" ht="15" customHeight="1" x14ac:dyDescent="0.25">
      <c r="A55" s="19" t="s">
        <v>6</v>
      </c>
      <c r="B55" s="20"/>
      <c r="C55" s="78"/>
      <c r="D55" s="98"/>
      <c r="E55" s="20"/>
      <c r="F55" s="87"/>
      <c r="H55" s="25"/>
    </row>
    <row r="56" spans="1:8" ht="15" customHeight="1" x14ac:dyDescent="0.25">
      <c r="A56" s="29" t="s">
        <v>99</v>
      </c>
      <c r="B56" s="27" t="s">
        <v>7</v>
      </c>
      <c r="C56" s="28" t="s">
        <v>14</v>
      </c>
      <c r="D56" s="96"/>
      <c r="E56" s="32">
        <v>339</v>
      </c>
      <c r="F56" s="87">
        <f>D56*E56</f>
        <v>0</v>
      </c>
      <c r="H56" s="25"/>
    </row>
    <row r="57" spans="1:8" ht="15" customHeight="1" x14ac:dyDescent="0.25">
      <c r="A57" s="29" t="s">
        <v>100</v>
      </c>
      <c r="B57" s="27" t="s">
        <v>101</v>
      </c>
      <c r="C57" s="28" t="s">
        <v>14</v>
      </c>
      <c r="D57" s="96"/>
      <c r="E57" s="32">
        <v>19</v>
      </c>
      <c r="F57" s="87">
        <f t="shared" ref="F57:F66" si="2">D57*E57</f>
        <v>0</v>
      </c>
      <c r="H57" s="25"/>
    </row>
    <row r="58" spans="1:8" ht="15" customHeight="1" x14ac:dyDescent="0.25">
      <c r="A58" s="29" t="s">
        <v>373</v>
      </c>
      <c r="B58" s="27" t="s">
        <v>374</v>
      </c>
      <c r="C58" s="28" t="s">
        <v>14</v>
      </c>
      <c r="D58" s="96"/>
      <c r="E58" s="32">
        <v>18</v>
      </c>
      <c r="F58" s="87">
        <f t="shared" si="2"/>
        <v>0</v>
      </c>
      <c r="H58" s="25"/>
    </row>
    <row r="59" spans="1:8" ht="15" customHeight="1" x14ac:dyDescent="0.25">
      <c r="A59" s="29" t="s">
        <v>375</v>
      </c>
      <c r="B59" s="27" t="s">
        <v>376</v>
      </c>
      <c r="C59" s="28" t="s">
        <v>8</v>
      </c>
      <c r="D59" s="96"/>
      <c r="E59" s="32">
        <v>400</v>
      </c>
      <c r="F59" s="87">
        <f t="shared" si="2"/>
        <v>0</v>
      </c>
      <c r="H59" s="25"/>
    </row>
    <row r="60" spans="1:8" ht="15" customHeight="1" x14ac:dyDescent="0.25">
      <c r="A60" s="29" t="s">
        <v>377</v>
      </c>
      <c r="B60" s="27" t="s">
        <v>378</v>
      </c>
      <c r="C60" s="28" t="s">
        <v>8</v>
      </c>
      <c r="D60" s="96"/>
      <c r="E60" s="32">
        <v>1000</v>
      </c>
      <c r="F60" s="87">
        <f t="shared" si="2"/>
        <v>0</v>
      </c>
      <c r="H60" s="25"/>
    </row>
    <row r="61" spans="1:8" ht="15" customHeight="1" x14ac:dyDescent="0.25">
      <c r="A61" s="29" t="s">
        <v>379</v>
      </c>
      <c r="B61" s="27" t="s">
        <v>380</v>
      </c>
      <c r="C61" s="28" t="s">
        <v>8</v>
      </c>
      <c r="D61" s="96"/>
      <c r="E61" s="32">
        <v>1170</v>
      </c>
      <c r="F61" s="87">
        <f t="shared" si="2"/>
        <v>0</v>
      </c>
      <c r="H61" s="25"/>
    </row>
    <row r="62" spans="1:8" ht="15" customHeight="1" x14ac:dyDescent="0.25">
      <c r="A62" s="29" t="s">
        <v>381</v>
      </c>
      <c r="B62" s="27" t="s">
        <v>382</v>
      </c>
      <c r="C62" s="28" t="s">
        <v>8</v>
      </c>
      <c r="D62" s="96"/>
      <c r="E62" s="32">
        <v>1000</v>
      </c>
      <c r="F62" s="87">
        <f t="shared" si="2"/>
        <v>0</v>
      </c>
      <c r="H62" s="25"/>
    </row>
    <row r="63" spans="1:8" ht="15" customHeight="1" x14ac:dyDescent="0.25">
      <c r="A63" s="29" t="s">
        <v>383</v>
      </c>
      <c r="B63" s="27" t="s">
        <v>384</v>
      </c>
      <c r="C63" s="28" t="s">
        <v>14</v>
      </c>
      <c r="D63" s="96"/>
      <c r="E63" s="32">
        <v>18</v>
      </c>
      <c r="F63" s="87">
        <f t="shared" si="2"/>
        <v>0</v>
      </c>
      <c r="H63" s="25"/>
    </row>
    <row r="64" spans="1:8" ht="15" customHeight="1" x14ac:dyDescent="0.25">
      <c r="A64" s="29" t="s">
        <v>385</v>
      </c>
      <c r="B64" s="27" t="s">
        <v>386</v>
      </c>
      <c r="C64" s="28" t="s">
        <v>14</v>
      </c>
      <c r="D64" s="96"/>
      <c r="E64" s="32">
        <v>23</v>
      </c>
      <c r="F64" s="87">
        <f t="shared" si="2"/>
        <v>0</v>
      </c>
      <c r="H64" s="25"/>
    </row>
    <row r="65" spans="1:8" ht="15" customHeight="1" x14ac:dyDescent="0.25">
      <c r="A65" s="29" t="s">
        <v>102</v>
      </c>
      <c r="B65" s="27" t="s">
        <v>9</v>
      </c>
      <c r="C65" s="28" t="s">
        <v>14</v>
      </c>
      <c r="D65" s="96"/>
      <c r="E65" s="32">
        <v>42</v>
      </c>
      <c r="F65" s="87">
        <f t="shared" si="2"/>
        <v>0</v>
      </c>
      <c r="H65" s="25"/>
    </row>
    <row r="66" spans="1:8" ht="15" customHeight="1" x14ac:dyDescent="0.25">
      <c r="A66" s="29" t="s">
        <v>103</v>
      </c>
      <c r="B66" s="27" t="s">
        <v>104</v>
      </c>
      <c r="C66" s="28" t="s">
        <v>14</v>
      </c>
      <c r="D66" s="96"/>
      <c r="E66" s="32">
        <v>161</v>
      </c>
      <c r="F66" s="87">
        <f t="shared" si="2"/>
        <v>0</v>
      </c>
      <c r="H66" s="25"/>
    </row>
    <row r="67" spans="1:8" ht="15" customHeight="1" x14ac:dyDescent="0.25">
      <c r="A67" s="30" t="s">
        <v>105</v>
      </c>
      <c r="B67" s="30"/>
      <c r="C67" s="18"/>
      <c r="D67" s="97"/>
      <c r="E67" s="31"/>
      <c r="F67" s="99">
        <f>SUM(F56:F66)</f>
        <v>0</v>
      </c>
      <c r="H67" s="25"/>
    </row>
    <row r="68" spans="1:8" ht="15" customHeight="1" x14ac:dyDescent="0.25">
      <c r="A68" s="19" t="s">
        <v>10</v>
      </c>
      <c r="B68" s="20"/>
      <c r="C68" s="78"/>
      <c r="D68" s="98"/>
      <c r="E68" s="20"/>
      <c r="F68" s="98"/>
      <c r="H68" s="25"/>
    </row>
    <row r="69" spans="1:8" ht="15" customHeight="1" x14ac:dyDescent="0.25">
      <c r="A69" s="29" t="s">
        <v>108</v>
      </c>
      <c r="B69" s="27" t="s">
        <v>109</v>
      </c>
      <c r="C69" s="28" t="s">
        <v>8</v>
      </c>
      <c r="D69" s="96"/>
      <c r="E69" s="24">
        <v>4482.761015</v>
      </c>
      <c r="F69" s="87">
        <f t="shared" ref="F69:F75" si="3">D69*E69</f>
        <v>0</v>
      </c>
      <c r="H69" s="25"/>
    </row>
    <row r="70" spans="1:8" ht="15" customHeight="1" x14ac:dyDescent="0.25">
      <c r="A70" s="29" t="s">
        <v>387</v>
      </c>
      <c r="B70" s="27" t="s">
        <v>388</v>
      </c>
      <c r="C70" s="23" t="s">
        <v>8</v>
      </c>
      <c r="D70" s="96"/>
      <c r="E70" s="24">
        <v>84.89</v>
      </c>
      <c r="F70" s="87">
        <f t="shared" si="3"/>
        <v>0</v>
      </c>
      <c r="H70" s="25"/>
    </row>
    <row r="71" spans="1:8" ht="15" customHeight="1" x14ac:dyDescent="0.25">
      <c r="A71" s="29" t="s">
        <v>110</v>
      </c>
      <c r="B71" s="27" t="s">
        <v>111</v>
      </c>
      <c r="C71" s="23" t="s">
        <v>8</v>
      </c>
      <c r="D71" s="96"/>
      <c r="E71" s="24">
        <v>126</v>
      </c>
      <c r="F71" s="87">
        <f t="shared" si="3"/>
        <v>0</v>
      </c>
      <c r="H71" s="25"/>
    </row>
    <row r="72" spans="1:8" ht="15" customHeight="1" x14ac:dyDescent="0.25">
      <c r="A72" s="29" t="s">
        <v>112</v>
      </c>
      <c r="B72" s="27" t="s">
        <v>389</v>
      </c>
      <c r="C72" s="23" t="s">
        <v>8</v>
      </c>
      <c r="D72" s="96"/>
      <c r="E72" s="24">
        <v>7609.5658149999999</v>
      </c>
      <c r="F72" s="87">
        <f t="shared" si="3"/>
        <v>0</v>
      </c>
      <c r="H72" s="25"/>
    </row>
    <row r="73" spans="1:8" ht="15" customHeight="1" x14ac:dyDescent="0.25">
      <c r="A73" s="29" t="s">
        <v>113</v>
      </c>
      <c r="B73" s="27" t="s">
        <v>114</v>
      </c>
      <c r="C73" s="28" t="s">
        <v>8</v>
      </c>
      <c r="D73" s="96"/>
      <c r="E73" s="24">
        <v>5613.85</v>
      </c>
      <c r="F73" s="87">
        <f t="shared" si="3"/>
        <v>0</v>
      </c>
      <c r="H73" s="25"/>
    </row>
    <row r="74" spans="1:8" ht="15" customHeight="1" x14ac:dyDescent="0.25">
      <c r="A74" s="29" t="s">
        <v>106</v>
      </c>
      <c r="B74" s="27" t="s">
        <v>107</v>
      </c>
      <c r="C74" s="28" t="s">
        <v>14</v>
      </c>
      <c r="D74" s="96"/>
      <c r="E74" s="24">
        <v>125</v>
      </c>
      <c r="F74" s="87">
        <f t="shared" si="3"/>
        <v>0</v>
      </c>
      <c r="H74" s="25"/>
    </row>
    <row r="75" spans="1:8" ht="15" customHeight="1" x14ac:dyDescent="0.25">
      <c r="A75" s="29" t="s">
        <v>390</v>
      </c>
      <c r="B75" s="27" t="s">
        <v>391</v>
      </c>
      <c r="C75" s="28" t="s">
        <v>14</v>
      </c>
      <c r="D75" s="96"/>
      <c r="E75" s="24">
        <v>2</v>
      </c>
      <c r="F75" s="87">
        <f t="shared" si="3"/>
        <v>0</v>
      </c>
      <c r="H75" s="25"/>
    </row>
    <row r="76" spans="1:8" ht="15" customHeight="1" x14ac:dyDescent="0.25">
      <c r="A76" s="30" t="s">
        <v>115</v>
      </c>
      <c r="B76" s="30"/>
      <c r="C76" s="18"/>
      <c r="D76" s="97"/>
      <c r="E76" s="31"/>
      <c r="F76" s="99">
        <f>SUM(F69:F75)</f>
        <v>0</v>
      </c>
      <c r="H76" s="25"/>
    </row>
    <row r="77" spans="1:8" ht="15" customHeight="1" x14ac:dyDescent="0.25">
      <c r="A77" s="19" t="s">
        <v>11</v>
      </c>
      <c r="B77" s="20"/>
      <c r="C77" s="78"/>
      <c r="D77" s="98"/>
      <c r="E77" s="20"/>
      <c r="F77" s="98"/>
      <c r="H77" s="25"/>
    </row>
    <row r="78" spans="1:8" ht="15" customHeight="1" x14ac:dyDescent="0.25">
      <c r="A78" s="29" t="s">
        <v>120</v>
      </c>
      <c r="B78" s="27" t="s">
        <v>121</v>
      </c>
      <c r="C78" s="28" t="s">
        <v>14</v>
      </c>
      <c r="D78" s="96"/>
      <c r="E78" s="24">
        <v>46</v>
      </c>
      <c r="F78" s="87">
        <f t="shared" ref="F78:F81" si="4">D78*E78</f>
        <v>0</v>
      </c>
      <c r="H78" s="25"/>
    </row>
    <row r="79" spans="1:8" ht="15" customHeight="1" x14ac:dyDescent="0.25">
      <c r="A79" s="29" t="s">
        <v>122</v>
      </c>
      <c r="B79" s="27" t="s">
        <v>123</v>
      </c>
      <c r="C79" s="28" t="s">
        <v>14</v>
      </c>
      <c r="D79" s="96"/>
      <c r="E79" s="24">
        <v>25</v>
      </c>
      <c r="F79" s="87">
        <f t="shared" si="4"/>
        <v>0</v>
      </c>
      <c r="H79" s="25"/>
    </row>
    <row r="80" spans="1:8" ht="15" customHeight="1" x14ac:dyDescent="0.25">
      <c r="A80" s="29" t="s">
        <v>116</v>
      </c>
      <c r="B80" s="27" t="s">
        <v>117</v>
      </c>
      <c r="C80" s="28" t="s">
        <v>14</v>
      </c>
      <c r="D80" s="96"/>
      <c r="E80" s="24">
        <v>36</v>
      </c>
      <c r="F80" s="87">
        <f t="shared" si="4"/>
        <v>0</v>
      </c>
      <c r="H80" s="25"/>
    </row>
    <row r="81" spans="1:8" ht="15" customHeight="1" x14ac:dyDescent="0.25">
      <c r="A81" s="29" t="s">
        <v>118</v>
      </c>
      <c r="B81" s="27" t="s">
        <v>119</v>
      </c>
      <c r="C81" s="28" t="s">
        <v>14</v>
      </c>
      <c r="D81" s="96"/>
      <c r="E81" s="24">
        <v>16</v>
      </c>
      <c r="F81" s="87">
        <f t="shared" si="4"/>
        <v>0</v>
      </c>
      <c r="H81" s="25"/>
    </row>
    <row r="82" spans="1:8" ht="15" customHeight="1" x14ac:dyDescent="0.25">
      <c r="A82" s="30" t="s">
        <v>12</v>
      </c>
      <c r="B82" s="30"/>
      <c r="C82" s="18"/>
      <c r="D82" s="97"/>
      <c r="E82" s="31"/>
      <c r="F82" s="99">
        <f>SUM(F78:F81)</f>
        <v>0</v>
      </c>
      <c r="H82" s="25"/>
    </row>
    <row r="83" spans="1:8" ht="15" customHeight="1" x14ac:dyDescent="0.25">
      <c r="A83" s="77" t="s">
        <v>432</v>
      </c>
      <c r="B83" s="30"/>
      <c r="C83" s="18"/>
      <c r="D83" s="97"/>
      <c r="E83" s="31"/>
      <c r="F83" s="87"/>
      <c r="H83" s="25"/>
    </row>
    <row r="84" spans="1:8" ht="15" customHeight="1" x14ac:dyDescent="0.25">
      <c r="A84" s="76" t="s">
        <v>393</v>
      </c>
      <c r="B84" s="76" t="s">
        <v>394</v>
      </c>
      <c r="C84" s="79" t="s">
        <v>124</v>
      </c>
      <c r="D84" s="104"/>
      <c r="E84" s="24">
        <v>3.9</v>
      </c>
      <c r="F84" s="87">
        <f t="shared" ref="F84:F90" si="5">D84*E84</f>
        <v>0</v>
      </c>
      <c r="H84" s="25"/>
    </row>
    <row r="85" spans="1:8" ht="15" customHeight="1" x14ac:dyDescent="0.25">
      <c r="A85" s="76" t="s">
        <v>395</v>
      </c>
      <c r="B85" s="76" t="s">
        <v>396</v>
      </c>
      <c r="C85" s="79" t="s">
        <v>124</v>
      </c>
      <c r="D85" s="104"/>
      <c r="E85" s="24">
        <v>4.5</v>
      </c>
      <c r="F85" s="87">
        <f t="shared" si="5"/>
        <v>0</v>
      </c>
      <c r="H85" s="25"/>
    </row>
    <row r="86" spans="1:8" ht="15" customHeight="1" x14ac:dyDescent="0.25">
      <c r="A86" s="76" t="s">
        <v>397</v>
      </c>
      <c r="B86" s="76" t="s">
        <v>398</v>
      </c>
      <c r="C86" s="79" t="s">
        <v>399</v>
      </c>
      <c r="D86" s="104"/>
      <c r="E86" s="24">
        <v>4.07</v>
      </c>
      <c r="F86" s="87">
        <f t="shared" si="5"/>
        <v>0</v>
      </c>
      <c r="H86" s="25"/>
    </row>
    <row r="87" spans="1:8" ht="15" customHeight="1" x14ac:dyDescent="0.25">
      <c r="A87" s="76" t="s">
        <v>400</v>
      </c>
      <c r="B87" s="76" t="s">
        <v>401</v>
      </c>
      <c r="C87" s="79" t="s">
        <v>399</v>
      </c>
      <c r="D87" s="104"/>
      <c r="E87" s="24">
        <v>41.898000000000003</v>
      </c>
      <c r="F87" s="87">
        <f t="shared" si="5"/>
        <v>0</v>
      </c>
      <c r="H87" s="25"/>
    </row>
    <row r="88" spans="1:8" ht="15" customHeight="1" x14ac:dyDescent="0.25">
      <c r="A88" s="76" t="s">
        <v>402</v>
      </c>
      <c r="B88" s="76" t="s">
        <v>403</v>
      </c>
      <c r="C88" s="79" t="s">
        <v>124</v>
      </c>
      <c r="D88" s="104"/>
      <c r="E88" s="24">
        <v>2.25</v>
      </c>
      <c r="F88" s="87">
        <f t="shared" si="5"/>
        <v>0</v>
      </c>
      <c r="H88" s="25"/>
    </row>
    <row r="89" spans="1:8" ht="15" customHeight="1" x14ac:dyDescent="0.25">
      <c r="A89" s="76" t="s">
        <v>404</v>
      </c>
      <c r="B89" s="76" t="s">
        <v>405</v>
      </c>
      <c r="C89" s="79" t="s">
        <v>399</v>
      </c>
      <c r="D89" s="104"/>
      <c r="E89" s="24">
        <v>2.2999999999999998</v>
      </c>
      <c r="F89" s="87">
        <f t="shared" si="5"/>
        <v>0</v>
      </c>
      <c r="H89" s="25"/>
    </row>
    <row r="90" spans="1:8" ht="15" customHeight="1" x14ac:dyDescent="0.25">
      <c r="A90" s="76" t="s">
        <v>406</v>
      </c>
      <c r="B90" s="76" t="s">
        <v>407</v>
      </c>
      <c r="C90" s="79" t="s">
        <v>399</v>
      </c>
      <c r="D90" s="104"/>
      <c r="E90" s="24">
        <v>17.8</v>
      </c>
      <c r="F90" s="87">
        <f t="shared" si="5"/>
        <v>0</v>
      </c>
      <c r="H90" s="25"/>
    </row>
    <row r="91" spans="1:8" ht="15" customHeight="1" x14ac:dyDescent="0.25">
      <c r="A91" s="30" t="s">
        <v>392</v>
      </c>
      <c r="B91" s="30"/>
      <c r="C91" s="18"/>
      <c r="D91" s="97"/>
      <c r="E91" s="31"/>
      <c r="F91" s="99">
        <f>SUM(F84:F90)</f>
        <v>0</v>
      </c>
      <c r="H91" s="25"/>
    </row>
    <row r="92" spans="1:8" ht="15" customHeight="1" x14ac:dyDescent="0.25">
      <c r="A92" s="19" t="s">
        <v>125</v>
      </c>
      <c r="B92" s="20"/>
      <c r="C92" s="78"/>
      <c r="D92" s="98"/>
      <c r="E92" s="20"/>
      <c r="F92" s="98"/>
      <c r="H92" s="25"/>
    </row>
    <row r="93" spans="1:8" ht="15" customHeight="1" x14ac:dyDescent="0.25">
      <c r="A93" s="29" t="s">
        <v>408</v>
      </c>
      <c r="B93" s="27" t="s">
        <v>409</v>
      </c>
      <c r="C93" s="28" t="s">
        <v>14</v>
      </c>
      <c r="D93" s="96"/>
      <c r="E93" s="24">
        <v>40</v>
      </c>
      <c r="F93" s="87">
        <f>D93*E93</f>
        <v>0</v>
      </c>
      <c r="H93" s="25"/>
    </row>
    <row r="94" spans="1:8" ht="15" customHeight="1" x14ac:dyDescent="0.25">
      <c r="A94" s="29" t="s">
        <v>126</v>
      </c>
      <c r="B94" s="27" t="s">
        <v>127</v>
      </c>
      <c r="C94" s="28" t="s">
        <v>14</v>
      </c>
      <c r="D94" s="96"/>
      <c r="E94" s="24">
        <v>9</v>
      </c>
      <c r="F94" s="87">
        <f t="shared" ref="F94:F111" si="6">D94*E94</f>
        <v>0</v>
      </c>
      <c r="H94" s="25"/>
    </row>
    <row r="95" spans="1:8" ht="15" customHeight="1" x14ac:dyDescent="0.25">
      <c r="A95" s="29" t="s">
        <v>410</v>
      </c>
      <c r="B95" s="27" t="s">
        <v>411</v>
      </c>
      <c r="C95" s="28" t="s">
        <v>14</v>
      </c>
      <c r="D95" s="96"/>
      <c r="E95" s="24">
        <v>41</v>
      </c>
      <c r="F95" s="87">
        <f t="shared" si="6"/>
        <v>0</v>
      </c>
      <c r="H95" s="25"/>
    </row>
    <row r="96" spans="1:8" ht="15" customHeight="1" x14ac:dyDescent="0.25">
      <c r="A96" s="29" t="s">
        <v>412</v>
      </c>
      <c r="B96" s="27" t="s">
        <v>413</v>
      </c>
      <c r="C96" s="28" t="s">
        <v>14</v>
      </c>
      <c r="D96" s="96"/>
      <c r="E96" s="24">
        <v>8</v>
      </c>
      <c r="F96" s="87">
        <f t="shared" si="6"/>
        <v>0</v>
      </c>
      <c r="H96" s="25"/>
    </row>
    <row r="97" spans="1:8" ht="15" customHeight="1" x14ac:dyDescent="0.25">
      <c r="A97" s="29" t="s">
        <v>414</v>
      </c>
      <c r="B97" s="27" t="s">
        <v>415</v>
      </c>
      <c r="C97" s="28" t="s">
        <v>14</v>
      </c>
      <c r="D97" s="96"/>
      <c r="E97" s="24">
        <v>3</v>
      </c>
      <c r="F97" s="87">
        <f t="shared" si="6"/>
        <v>0</v>
      </c>
      <c r="H97" s="25"/>
    </row>
    <row r="98" spans="1:8" ht="15" customHeight="1" x14ac:dyDescent="0.25">
      <c r="A98" s="29" t="s">
        <v>416</v>
      </c>
      <c r="B98" s="27" t="s">
        <v>417</v>
      </c>
      <c r="C98" s="28" t="s">
        <v>14</v>
      </c>
      <c r="D98" s="96"/>
      <c r="E98" s="24">
        <v>7</v>
      </c>
      <c r="F98" s="87">
        <f t="shared" si="6"/>
        <v>0</v>
      </c>
      <c r="H98" s="25"/>
    </row>
    <row r="99" spans="1:8" ht="15" customHeight="1" x14ac:dyDescent="0.25">
      <c r="A99" s="29" t="s">
        <v>128</v>
      </c>
      <c r="B99" s="27" t="s">
        <v>129</v>
      </c>
      <c r="C99" s="28" t="s">
        <v>14</v>
      </c>
      <c r="D99" s="96"/>
      <c r="E99" s="24">
        <v>5</v>
      </c>
      <c r="F99" s="87">
        <f t="shared" si="6"/>
        <v>0</v>
      </c>
      <c r="H99" s="25"/>
    </row>
    <row r="100" spans="1:8" ht="15" customHeight="1" x14ac:dyDescent="0.25">
      <c r="A100" s="29" t="s">
        <v>418</v>
      </c>
      <c r="B100" s="27" t="s">
        <v>419</v>
      </c>
      <c r="C100" s="28" t="s">
        <v>14</v>
      </c>
      <c r="D100" s="96"/>
      <c r="E100" s="24">
        <v>2</v>
      </c>
      <c r="F100" s="87">
        <f t="shared" si="6"/>
        <v>0</v>
      </c>
      <c r="H100" s="25"/>
    </row>
    <row r="101" spans="1:8" ht="15" customHeight="1" x14ac:dyDescent="0.25">
      <c r="A101" s="29" t="s">
        <v>130</v>
      </c>
      <c r="B101" s="27" t="s">
        <v>131</v>
      </c>
      <c r="C101" s="28" t="s">
        <v>14</v>
      </c>
      <c r="D101" s="96"/>
      <c r="E101" s="24">
        <v>6</v>
      </c>
      <c r="F101" s="87">
        <f t="shared" si="6"/>
        <v>0</v>
      </c>
      <c r="H101" s="25"/>
    </row>
    <row r="102" spans="1:8" ht="15" customHeight="1" x14ac:dyDescent="0.25">
      <c r="A102" s="29" t="s">
        <v>420</v>
      </c>
      <c r="B102" s="27" t="s">
        <v>421</v>
      </c>
      <c r="C102" s="28" t="s">
        <v>8</v>
      </c>
      <c r="D102" s="96"/>
      <c r="E102" s="24">
        <v>11303.76</v>
      </c>
      <c r="F102" s="87">
        <f t="shared" si="6"/>
        <v>0</v>
      </c>
      <c r="H102" s="25"/>
    </row>
    <row r="103" spans="1:8" ht="15" customHeight="1" x14ac:dyDescent="0.25">
      <c r="A103" s="29" t="s">
        <v>132</v>
      </c>
      <c r="B103" s="27" t="s">
        <v>133</v>
      </c>
      <c r="C103" s="28" t="s">
        <v>8</v>
      </c>
      <c r="D103" s="96"/>
      <c r="E103" s="24">
        <v>1717.15</v>
      </c>
      <c r="F103" s="87">
        <f t="shared" si="6"/>
        <v>0</v>
      </c>
      <c r="H103" s="25"/>
    </row>
    <row r="104" spans="1:8" ht="15" customHeight="1" x14ac:dyDescent="0.25">
      <c r="A104" s="29" t="s">
        <v>422</v>
      </c>
      <c r="B104" s="27" t="s">
        <v>423</v>
      </c>
      <c r="C104" s="28" t="s">
        <v>8</v>
      </c>
      <c r="D104" s="96"/>
      <c r="E104" s="24">
        <v>3767.92</v>
      </c>
      <c r="F104" s="87">
        <f t="shared" si="6"/>
        <v>0</v>
      </c>
      <c r="H104" s="25"/>
    </row>
    <row r="105" spans="1:8" ht="15" customHeight="1" x14ac:dyDescent="0.25">
      <c r="A105" s="29" t="s">
        <v>134</v>
      </c>
      <c r="B105" s="27" t="s">
        <v>135</v>
      </c>
      <c r="C105" s="28" t="s">
        <v>8</v>
      </c>
      <c r="D105" s="96"/>
      <c r="E105" s="24">
        <v>1692.0800000000002</v>
      </c>
      <c r="F105" s="87">
        <f t="shared" si="6"/>
        <v>0</v>
      </c>
      <c r="H105" s="25"/>
    </row>
    <row r="106" spans="1:8" ht="15" customHeight="1" x14ac:dyDescent="0.25">
      <c r="A106" s="29" t="s">
        <v>136</v>
      </c>
      <c r="B106" s="27" t="s">
        <v>137</v>
      </c>
      <c r="C106" s="28" t="s">
        <v>14</v>
      </c>
      <c r="D106" s="96"/>
      <c r="E106" s="24">
        <v>390</v>
      </c>
      <c r="F106" s="87">
        <f t="shared" si="6"/>
        <v>0</v>
      </c>
      <c r="H106" s="25"/>
    </row>
    <row r="107" spans="1:8" ht="15" customHeight="1" x14ac:dyDescent="0.25">
      <c r="A107" s="29" t="s">
        <v>138</v>
      </c>
      <c r="B107" s="27" t="s">
        <v>139</v>
      </c>
      <c r="C107" s="28" t="s">
        <v>14</v>
      </c>
      <c r="D107" s="96"/>
      <c r="E107" s="24">
        <v>10</v>
      </c>
      <c r="F107" s="87">
        <f t="shared" si="6"/>
        <v>0</v>
      </c>
      <c r="H107" s="25"/>
    </row>
    <row r="108" spans="1:8" ht="15" customHeight="1" x14ac:dyDescent="0.25">
      <c r="A108" s="29" t="s">
        <v>424</v>
      </c>
      <c r="B108" s="27" t="s">
        <v>425</v>
      </c>
      <c r="C108" s="28" t="s">
        <v>14</v>
      </c>
      <c r="D108" s="96"/>
      <c r="E108" s="24">
        <v>1</v>
      </c>
      <c r="F108" s="87">
        <f t="shared" si="6"/>
        <v>0</v>
      </c>
      <c r="H108" s="25"/>
    </row>
    <row r="109" spans="1:8" ht="15" customHeight="1" x14ac:dyDescent="0.25">
      <c r="A109" s="29" t="s">
        <v>426</v>
      </c>
      <c r="B109" s="27" t="s">
        <v>427</v>
      </c>
      <c r="C109" s="28" t="s">
        <v>14</v>
      </c>
      <c r="D109" s="96"/>
      <c r="E109" s="24">
        <v>1</v>
      </c>
      <c r="F109" s="87">
        <f t="shared" si="6"/>
        <v>0</v>
      </c>
      <c r="H109" s="25"/>
    </row>
    <row r="110" spans="1:8" ht="15" customHeight="1" x14ac:dyDescent="0.25">
      <c r="A110" s="29" t="s">
        <v>428</v>
      </c>
      <c r="B110" s="27" t="s">
        <v>429</v>
      </c>
      <c r="C110" s="28" t="s">
        <v>14</v>
      </c>
      <c r="D110" s="96"/>
      <c r="E110" s="24">
        <v>2</v>
      </c>
      <c r="F110" s="87">
        <f t="shared" si="6"/>
        <v>0</v>
      </c>
      <c r="H110" s="25"/>
    </row>
    <row r="111" spans="1:8" ht="15" customHeight="1" x14ac:dyDescent="0.25">
      <c r="A111" s="29" t="s">
        <v>430</v>
      </c>
      <c r="B111" s="27" t="s">
        <v>431</v>
      </c>
      <c r="C111" s="28" t="s">
        <v>14</v>
      </c>
      <c r="D111" s="96"/>
      <c r="E111" s="24">
        <v>2</v>
      </c>
      <c r="F111" s="87">
        <f t="shared" si="6"/>
        <v>0</v>
      </c>
      <c r="H111" s="25"/>
    </row>
    <row r="112" spans="1:8" ht="15" customHeight="1" x14ac:dyDescent="0.25">
      <c r="A112" s="30" t="s">
        <v>15</v>
      </c>
      <c r="B112" s="30"/>
      <c r="C112" s="18"/>
      <c r="D112" s="30"/>
      <c r="E112" s="31"/>
      <c r="F112" s="99">
        <f>SUM(F93:F111)</f>
        <v>0</v>
      </c>
      <c r="H112" s="25"/>
    </row>
    <row r="113" spans="1:8" x14ac:dyDescent="0.2">
      <c r="A113" s="33" t="s">
        <v>343</v>
      </c>
      <c r="B113" s="34" t="s">
        <v>140</v>
      </c>
      <c r="C113" s="80"/>
      <c r="D113" s="35"/>
      <c r="E113" s="36"/>
      <c r="F113" s="92">
        <f>F54+F67+F76+F82+F91+F112</f>
        <v>0</v>
      </c>
      <c r="H113" s="25"/>
    </row>
    <row r="114" spans="1:8" x14ac:dyDescent="0.2">
      <c r="A114" s="33" t="s">
        <v>343</v>
      </c>
      <c r="B114" s="37" t="s">
        <v>141</v>
      </c>
      <c r="C114" s="81"/>
      <c r="D114" s="35"/>
      <c r="E114" s="38"/>
      <c r="F114" s="100">
        <f>F113</f>
        <v>0</v>
      </c>
      <c r="H114" s="25"/>
    </row>
    <row r="116" spans="1:8" x14ac:dyDescent="0.25">
      <c r="A116" s="110" t="s">
        <v>349</v>
      </c>
      <c r="B116" s="110"/>
      <c r="C116" s="111" t="str">
        <f>RESUMEN_OFERTA!B10</f>
        <v>XXXXXXXXX</v>
      </c>
      <c r="D116" s="112"/>
      <c r="E116" s="112"/>
      <c r="F116" s="113"/>
    </row>
    <row r="117" spans="1:8" x14ac:dyDescent="0.25">
      <c r="A117" s="39"/>
    </row>
    <row r="118" spans="1:8" x14ac:dyDescent="0.25">
      <c r="A118" s="39"/>
    </row>
    <row r="119" spans="1:8" x14ac:dyDescent="0.25">
      <c r="A119" s="39"/>
    </row>
    <row r="120" spans="1:8" x14ac:dyDescent="0.25">
      <c r="A120" s="110" t="s">
        <v>351</v>
      </c>
      <c r="B120" s="110"/>
    </row>
  </sheetData>
  <sheetProtection algorithmName="SHA-512" hashValue="5ShpaJvW0NxHIXBO3WzlX0JuMyGO5U9MVwFovYCQbGdhw/BoN4yDIZRjAaGeiK1E5xVu15bwwyuVeVyE5Sz7RQ==" saltValue="fogcNe+K75oUM1O0vv7OWA==" spinCount="100000" sheet="1" objects="1" scenarios="1"/>
  <autoFilter ref="A6:F114" xr:uid="{00000000-0009-0000-0000-000001000000}"/>
  <mergeCells count="9">
    <mergeCell ref="A116:B116"/>
    <mergeCell ref="C116:F116"/>
    <mergeCell ref="A120:B120"/>
    <mergeCell ref="A1:F1"/>
    <mergeCell ref="A2:F2"/>
    <mergeCell ref="A3:B3"/>
    <mergeCell ref="C3:F3"/>
    <mergeCell ref="A4:B4"/>
    <mergeCell ref="C4:F4"/>
  </mergeCells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F31"/>
  <sheetViews>
    <sheetView zoomScaleNormal="100" workbookViewId="0">
      <selection activeCell="D17" sqref="D17:D23"/>
    </sheetView>
  </sheetViews>
  <sheetFormatPr baseColWidth="10" defaultRowHeight="12" x14ac:dyDescent="0.2"/>
  <cols>
    <col min="1" max="1" width="7" style="3" bestFit="1" customWidth="1"/>
    <col min="2" max="2" width="69.140625" style="50" bestFit="1" customWidth="1"/>
    <col min="3" max="3" width="15.7109375" style="3" customWidth="1"/>
    <col min="4" max="4" width="15.7109375" style="4" customWidth="1"/>
    <col min="5" max="6" width="15.7109375" style="3" customWidth="1"/>
    <col min="7" max="256" width="11.42578125" style="3"/>
    <col min="257" max="257" width="7" style="3" bestFit="1" customWidth="1"/>
    <col min="258" max="258" width="69.140625" style="3" bestFit="1" customWidth="1"/>
    <col min="259" max="262" width="15.7109375" style="3" customWidth="1"/>
    <col min="263" max="512" width="11.42578125" style="3"/>
    <col min="513" max="513" width="7" style="3" bestFit="1" customWidth="1"/>
    <col min="514" max="514" width="69.140625" style="3" bestFit="1" customWidth="1"/>
    <col min="515" max="518" width="15.7109375" style="3" customWidth="1"/>
    <col min="519" max="768" width="11.42578125" style="3"/>
    <col min="769" max="769" width="7" style="3" bestFit="1" customWidth="1"/>
    <col min="770" max="770" width="69.140625" style="3" bestFit="1" customWidth="1"/>
    <col min="771" max="774" width="15.7109375" style="3" customWidth="1"/>
    <col min="775" max="1024" width="11.42578125" style="3"/>
    <col min="1025" max="1025" width="7" style="3" bestFit="1" customWidth="1"/>
    <col min="1026" max="1026" width="69.140625" style="3" bestFit="1" customWidth="1"/>
    <col min="1027" max="1030" width="15.7109375" style="3" customWidth="1"/>
    <col min="1031" max="1280" width="11.42578125" style="3"/>
    <col min="1281" max="1281" width="7" style="3" bestFit="1" customWidth="1"/>
    <col min="1282" max="1282" width="69.140625" style="3" bestFit="1" customWidth="1"/>
    <col min="1283" max="1286" width="15.7109375" style="3" customWidth="1"/>
    <col min="1287" max="1536" width="11.42578125" style="3"/>
    <col min="1537" max="1537" width="7" style="3" bestFit="1" customWidth="1"/>
    <col min="1538" max="1538" width="69.140625" style="3" bestFit="1" customWidth="1"/>
    <col min="1539" max="1542" width="15.7109375" style="3" customWidth="1"/>
    <col min="1543" max="1792" width="11.42578125" style="3"/>
    <col min="1793" max="1793" width="7" style="3" bestFit="1" customWidth="1"/>
    <col min="1794" max="1794" width="69.140625" style="3" bestFit="1" customWidth="1"/>
    <col min="1795" max="1798" width="15.7109375" style="3" customWidth="1"/>
    <col min="1799" max="2048" width="11.42578125" style="3"/>
    <col min="2049" max="2049" width="7" style="3" bestFit="1" customWidth="1"/>
    <col min="2050" max="2050" width="69.140625" style="3" bestFit="1" customWidth="1"/>
    <col min="2051" max="2054" width="15.7109375" style="3" customWidth="1"/>
    <col min="2055" max="2304" width="11.42578125" style="3"/>
    <col min="2305" max="2305" width="7" style="3" bestFit="1" customWidth="1"/>
    <col min="2306" max="2306" width="69.140625" style="3" bestFit="1" customWidth="1"/>
    <col min="2307" max="2310" width="15.7109375" style="3" customWidth="1"/>
    <col min="2311" max="2560" width="11.42578125" style="3"/>
    <col min="2561" max="2561" width="7" style="3" bestFit="1" customWidth="1"/>
    <col min="2562" max="2562" width="69.140625" style="3" bestFit="1" customWidth="1"/>
    <col min="2563" max="2566" width="15.7109375" style="3" customWidth="1"/>
    <col min="2567" max="2816" width="11.42578125" style="3"/>
    <col min="2817" max="2817" width="7" style="3" bestFit="1" customWidth="1"/>
    <col min="2818" max="2818" width="69.140625" style="3" bestFit="1" customWidth="1"/>
    <col min="2819" max="2822" width="15.7109375" style="3" customWidth="1"/>
    <col min="2823" max="3072" width="11.42578125" style="3"/>
    <col min="3073" max="3073" width="7" style="3" bestFit="1" customWidth="1"/>
    <col min="3074" max="3074" width="69.140625" style="3" bestFit="1" customWidth="1"/>
    <col min="3075" max="3078" width="15.7109375" style="3" customWidth="1"/>
    <col min="3079" max="3328" width="11.42578125" style="3"/>
    <col min="3329" max="3329" width="7" style="3" bestFit="1" customWidth="1"/>
    <col min="3330" max="3330" width="69.140625" style="3" bestFit="1" customWidth="1"/>
    <col min="3331" max="3334" width="15.7109375" style="3" customWidth="1"/>
    <col min="3335" max="3584" width="11.42578125" style="3"/>
    <col min="3585" max="3585" width="7" style="3" bestFit="1" customWidth="1"/>
    <col min="3586" max="3586" width="69.140625" style="3" bestFit="1" customWidth="1"/>
    <col min="3587" max="3590" width="15.7109375" style="3" customWidth="1"/>
    <col min="3591" max="3840" width="11.42578125" style="3"/>
    <col min="3841" max="3841" width="7" style="3" bestFit="1" customWidth="1"/>
    <col min="3842" max="3842" width="69.140625" style="3" bestFit="1" customWidth="1"/>
    <col min="3843" max="3846" width="15.7109375" style="3" customWidth="1"/>
    <col min="3847" max="4096" width="11.42578125" style="3"/>
    <col min="4097" max="4097" width="7" style="3" bestFit="1" customWidth="1"/>
    <col min="4098" max="4098" width="69.140625" style="3" bestFit="1" customWidth="1"/>
    <col min="4099" max="4102" width="15.7109375" style="3" customWidth="1"/>
    <col min="4103" max="4352" width="11.42578125" style="3"/>
    <col min="4353" max="4353" width="7" style="3" bestFit="1" customWidth="1"/>
    <col min="4354" max="4354" width="69.140625" style="3" bestFit="1" customWidth="1"/>
    <col min="4355" max="4358" width="15.7109375" style="3" customWidth="1"/>
    <col min="4359" max="4608" width="11.42578125" style="3"/>
    <col min="4609" max="4609" width="7" style="3" bestFit="1" customWidth="1"/>
    <col min="4610" max="4610" width="69.140625" style="3" bestFit="1" customWidth="1"/>
    <col min="4611" max="4614" width="15.7109375" style="3" customWidth="1"/>
    <col min="4615" max="4864" width="11.42578125" style="3"/>
    <col min="4865" max="4865" width="7" style="3" bestFit="1" customWidth="1"/>
    <col min="4866" max="4866" width="69.140625" style="3" bestFit="1" customWidth="1"/>
    <col min="4867" max="4870" width="15.7109375" style="3" customWidth="1"/>
    <col min="4871" max="5120" width="11.42578125" style="3"/>
    <col min="5121" max="5121" width="7" style="3" bestFit="1" customWidth="1"/>
    <col min="5122" max="5122" width="69.140625" style="3" bestFit="1" customWidth="1"/>
    <col min="5123" max="5126" width="15.7109375" style="3" customWidth="1"/>
    <col min="5127" max="5376" width="11.42578125" style="3"/>
    <col min="5377" max="5377" width="7" style="3" bestFit="1" customWidth="1"/>
    <col min="5378" max="5378" width="69.140625" style="3" bestFit="1" customWidth="1"/>
    <col min="5379" max="5382" width="15.7109375" style="3" customWidth="1"/>
    <col min="5383" max="5632" width="11.42578125" style="3"/>
    <col min="5633" max="5633" width="7" style="3" bestFit="1" customWidth="1"/>
    <col min="5634" max="5634" width="69.140625" style="3" bestFit="1" customWidth="1"/>
    <col min="5635" max="5638" width="15.7109375" style="3" customWidth="1"/>
    <col min="5639" max="5888" width="11.42578125" style="3"/>
    <col min="5889" max="5889" width="7" style="3" bestFit="1" customWidth="1"/>
    <col min="5890" max="5890" width="69.140625" style="3" bestFit="1" customWidth="1"/>
    <col min="5891" max="5894" width="15.7109375" style="3" customWidth="1"/>
    <col min="5895" max="6144" width="11.42578125" style="3"/>
    <col min="6145" max="6145" width="7" style="3" bestFit="1" customWidth="1"/>
    <col min="6146" max="6146" width="69.140625" style="3" bestFit="1" customWidth="1"/>
    <col min="6147" max="6150" width="15.7109375" style="3" customWidth="1"/>
    <col min="6151" max="6400" width="11.42578125" style="3"/>
    <col min="6401" max="6401" width="7" style="3" bestFit="1" customWidth="1"/>
    <col min="6402" max="6402" width="69.140625" style="3" bestFit="1" customWidth="1"/>
    <col min="6403" max="6406" width="15.7109375" style="3" customWidth="1"/>
    <col min="6407" max="6656" width="11.42578125" style="3"/>
    <col min="6657" max="6657" width="7" style="3" bestFit="1" customWidth="1"/>
    <col min="6658" max="6658" width="69.140625" style="3" bestFit="1" customWidth="1"/>
    <col min="6659" max="6662" width="15.7109375" style="3" customWidth="1"/>
    <col min="6663" max="6912" width="11.42578125" style="3"/>
    <col min="6913" max="6913" width="7" style="3" bestFit="1" customWidth="1"/>
    <col min="6914" max="6914" width="69.140625" style="3" bestFit="1" customWidth="1"/>
    <col min="6915" max="6918" width="15.7109375" style="3" customWidth="1"/>
    <col min="6919" max="7168" width="11.42578125" style="3"/>
    <col min="7169" max="7169" width="7" style="3" bestFit="1" customWidth="1"/>
    <col min="7170" max="7170" width="69.140625" style="3" bestFit="1" customWidth="1"/>
    <col min="7171" max="7174" width="15.7109375" style="3" customWidth="1"/>
    <col min="7175" max="7424" width="11.42578125" style="3"/>
    <col min="7425" max="7425" width="7" style="3" bestFit="1" customWidth="1"/>
    <col min="7426" max="7426" width="69.140625" style="3" bestFit="1" customWidth="1"/>
    <col min="7427" max="7430" width="15.7109375" style="3" customWidth="1"/>
    <col min="7431" max="7680" width="11.42578125" style="3"/>
    <col min="7681" max="7681" width="7" style="3" bestFit="1" customWidth="1"/>
    <col min="7682" max="7682" width="69.140625" style="3" bestFit="1" customWidth="1"/>
    <col min="7683" max="7686" width="15.7109375" style="3" customWidth="1"/>
    <col min="7687" max="7936" width="11.42578125" style="3"/>
    <col min="7937" max="7937" width="7" style="3" bestFit="1" customWidth="1"/>
    <col min="7938" max="7938" width="69.140625" style="3" bestFit="1" customWidth="1"/>
    <col min="7939" max="7942" width="15.7109375" style="3" customWidth="1"/>
    <col min="7943" max="8192" width="11.42578125" style="3"/>
    <col min="8193" max="8193" width="7" style="3" bestFit="1" customWidth="1"/>
    <col min="8194" max="8194" width="69.140625" style="3" bestFit="1" customWidth="1"/>
    <col min="8195" max="8198" width="15.7109375" style="3" customWidth="1"/>
    <col min="8199" max="8448" width="11.42578125" style="3"/>
    <col min="8449" max="8449" width="7" style="3" bestFit="1" customWidth="1"/>
    <col min="8450" max="8450" width="69.140625" style="3" bestFit="1" customWidth="1"/>
    <col min="8451" max="8454" width="15.7109375" style="3" customWidth="1"/>
    <col min="8455" max="8704" width="11.42578125" style="3"/>
    <col min="8705" max="8705" width="7" style="3" bestFit="1" customWidth="1"/>
    <col min="8706" max="8706" width="69.140625" style="3" bestFit="1" customWidth="1"/>
    <col min="8707" max="8710" width="15.7109375" style="3" customWidth="1"/>
    <col min="8711" max="8960" width="11.42578125" style="3"/>
    <col min="8961" max="8961" width="7" style="3" bestFit="1" customWidth="1"/>
    <col min="8962" max="8962" width="69.140625" style="3" bestFit="1" customWidth="1"/>
    <col min="8963" max="8966" width="15.7109375" style="3" customWidth="1"/>
    <col min="8967" max="9216" width="11.42578125" style="3"/>
    <col min="9217" max="9217" width="7" style="3" bestFit="1" customWidth="1"/>
    <col min="9218" max="9218" width="69.140625" style="3" bestFit="1" customWidth="1"/>
    <col min="9219" max="9222" width="15.7109375" style="3" customWidth="1"/>
    <col min="9223" max="9472" width="11.42578125" style="3"/>
    <col min="9473" max="9473" width="7" style="3" bestFit="1" customWidth="1"/>
    <col min="9474" max="9474" width="69.140625" style="3" bestFit="1" customWidth="1"/>
    <col min="9475" max="9478" width="15.7109375" style="3" customWidth="1"/>
    <col min="9479" max="9728" width="11.42578125" style="3"/>
    <col min="9729" max="9729" width="7" style="3" bestFit="1" customWidth="1"/>
    <col min="9730" max="9730" width="69.140625" style="3" bestFit="1" customWidth="1"/>
    <col min="9731" max="9734" width="15.7109375" style="3" customWidth="1"/>
    <col min="9735" max="9984" width="11.42578125" style="3"/>
    <col min="9985" max="9985" width="7" style="3" bestFit="1" customWidth="1"/>
    <col min="9986" max="9986" width="69.140625" style="3" bestFit="1" customWidth="1"/>
    <col min="9987" max="9990" width="15.7109375" style="3" customWidth="1"/>
    <col min="9991" max="10240" width="11.42578125" style="3"/>
    <col min="10241" max="10241" width="7" style="3" bestFit="1" customWidth="1"/>
    <col min="10242" max="10242" width="69.140625" style="3" bestFit="1" customWidth="1"/>
    <col min="10243" max="10246" width="15.7109375" style="3" customWidth="1"/>
    <col min="10247" max="10496" width="11.42578125" style="3"/>
    <col min="10497" max="10497" width="7" style="3" bestFit="1" customWidth="1"/>
    <col min="10498" max="10498" width="69.140625" style="3" bestFit="1" customWidth="1"/>
    <col min="10499" max="10502" width="15.7109375" style="3" customWidth="1"/>
    <col min="10503" max="10752" width="11.42578125" style="3"/>
    <col min="10753" max="10753" width="7" style="3" bestFit="1" customWidth="1"/>
    <col min="10754" max="10754" width="69.140625" style="3" bestFit="1" customWidth="1"/>
    <col min="10755" max="10758" width="15.7109375" style="3" customWidth="1"/>
    <col min="10759" max="11008" width="11.42578125" style="3"/>
    <col min="11009" max="11009" width="7" style="3" bestFit="1" customWidth="1"/>
    <col min="11010" max="11010" width="69.140625" style="3" bestFit="1" customWidth="1"/>
    <col min="11011" max="11014" width="15.7109375" style="3" customWidth="1"/>
    <col min="11015" max="11264" width="11.42578125" style="3"/>
    <col min="11265" max="11265" width="7" style="3" bestFit="1" customWidth="1"/>
    <col min="11266" max="11266" width="69.140625" style="3" bestFit="1" customWidth="1"/>
    <col min="11267" max="11270" width="15.7109375" style="3" customWidth="1"/>
    <col min="11271" max="11520" width="11.42578125" style="3"/>
    <col min="11521" max="11521" width="7" style="3" bestFit="1" customWidth="1"/>
    <col min="11522" max="11522" width="69.140625" style="3" bestFit="1" customWidth="1"/>
    <col min="11523" max="11526" width="15.7109375" style="3" customWidth="1"/>
    <col min="11527" max="11776" width="11.42578125" style="3"/>
    <col min="11777" max="11777" width="7" style="3" bestFit="1" customWidth="1"/>
    <col min="11778" max="11778" width="69.140625" style="3" bestFit="1" customWidth="1"/>
    <col min="11779" max="11782" width="15.7109375" style="3" customWidth="1"/>
    <col min="11783" max="12032" width="11.42578125" style="3"/>
    <col min="12033" max="12033" width="7" style="3" bestFit="1" customWidth="1"/>
    <col min="12034" max="12034" width="69.140625" style="3" bestFit="1" customWidth="1"/>
    <col min="12035" max="12038" width="15.7109375" style="3" customWidth="1"/>
    <col min="12039" max="12288" width="11.42578125" style="3"/>
    <col min="12289" max="12289" width="7" style="3" bestFit="1" customWidth="1"/>
    <col min="12290" max="12290" width="69.140625" style="3" bestFit="1" customWidth="1"/>
    <col min="12291" max="12294" width="15.7109375" style="3" customWidth="1"/>
    <col min="12295" max="12544" width="11.42578125" style="3"/>
    <col min="12545" max="12545" width="7" style="3" bestFit="1" customWidth="1"/>
    <col min="12546" max="12546" width="69.140625" style="3" bestFit="1" customWidth="1"/>
    <col min="12547" max="12550" width="15.7109375" style="3" customWidth="1"/>
    <col min="12551" max="12800" width="11.42578125" style="3"/>
    <col min="12801" max="12801" width="7" style="3" bestFit="1" customWidth="1"/>
    <col min="12802" max="12802" width="69.140625" style="3" bestFit="1" customWidth="1"/>
    <col min="12803" max="12806" width="15.7109375" style="3" customWidth="1"/>
    <col min="12807" max="13056" width="11.42578125" style="3"/>
    <col min="13057" max="13057" width="7" style="3" bestFit="1" customWidth="1"/>
    <col min="13058" max="13058" width="69.140625" style="3" bestFit="1" customWidth="1"/>
    <col min="13059" max="13062" width="15.7109375" style="3" customWidth="1"/>
    <col min="13063" max="13312" width="11.42578125" style="3"/>
    <col min="13313" max="13313" width="7" style="3" bestFit="1" customWidth="1"/>
    <col min="13314" max="13314" width="69.140625" style="3" bestFit="1" customWidth="1"/>
    <col min="13315" max="13318" width="15.7109375" style="3" customWidth="1"/>
    <col min="13319" max="13568" width="11.42578125" style="3"/>
    <col min="13569" max="13569" width="7" style="3" bestFit="1" customWidth="1"/>
    <col min="13570" max="13570" width="69.140625" style="3" bestFit="1" customWidth="1"/>
    <col min="13571" max="13574" width="15.7109375" style="3" customWidth="1"/>
    <col min="13575" max="13824" width="11.42578125" style="3"/>
    <col min="13825" max="13825" width="7" style="3" bestFit="1" customWidth="1"/>
    <col min="13826" max="13826" width="69.140625" style="3" bestFit="1" customWidth="1"/>
    <col min="13827" max="13830" width="15.7109375" style="3" customWidth="1"/>
    <col min="13831" max="14080" width="11.42578125" style="3"/>
    <col min="14081" max="14081" width="7" style="3" bestFit="1" customWidth="1"/>
    <col min="14082" max="14082" width="69.140625" style="3" bestFit="1" customWidth="1"/>
    <col min="14083" max="14086" width="15.7109375" style="3" customWidth="1"/>
    <col min="14087" max="14336" width="11.42578125" style="3"/>
    <col min="14337" max="14337" width="7" style="3" bestFit="1" customWidth="1"/>
    <col min="14338" max="14338" width="69.140625" style="3" bestFit="1" customWidth="1"/>
    <col min="14339" max="14342" width="15.7109375" style="3" customWidth="1"/>
    <col min="14343" max="14592" width="11.42578125" style="3"/>
    <col min="14593" max="14593" width="7" style="3" bestFit="1" customWidth="1"/>
    <col min="14594" max="14594" width="69.140625" style="3" bestFit="1" customWidth="1"/>
    <col min="14595" max="14598" width="15.7109375" style="3" customWidth="1"/>
    <col min="14599" max="14848" width="11.42578125" style="3"/>
    <col min="14849" max="14849" width="7" style="3" bestFit="1" customWidth="1"/>
    <col min="14850" max="14850" width="69.140625" style="3" bestFit="1" customWidth="1"/>
    <col min="14851" max="14854" width="15.7109375" style="3" customWidth="1"/>
    <col min="14855" max="15104" width="11.42578125" style="3"/>
    <col min="15105" max="15105" width="7" style="3" bestFit="1" customWidth="1"/>
    <col min="15106" max="15106" width="69.140625" style="3" bestFit="1" customWidth="1"/>
    <col min="15107" max="15110" width="15.7109375" style="3" customWidth="1"/>
    <col min="15111" max="15360" width="11.42578125" style="3"/>
    <col min="15361" max="15361" width="7" style="3" bestFit="1" customWidth="1"/>
    <col min="15362" max="15362" width="69.140625" style="3" bestFit="1" customWidth="1"/>
    <col min="15363" max="15366" width="15.7109375" style="3" customWidth="1"/>
    <col min="15367" max="15616" width="11.42578125" style="3"/>
    <col min="15617" max="15617" width="7" style="3" bestFit="1" customWidth="1"/>
    <col min="15618" max="15618" width="69.140625" style="3" bestFit="1" customWidth="1"/>
    <col min="15619" max="15622" width="15.7109375" style="3" customWidth="1"/>
    <col min="15623" max="15872" width="11.42578125" style="3"/>
    <col min="15873" max="15873" width="7" style="3" bestFit="1" customWidth="1"/>
    <col min="15874" max="15874" width="69.140625" style="3" bestFit="1" customWidth="1"/>
    <col min="15875" max="15878" width="15.7109375" style="3" customWidth="1"/>
    <col min="15879" max="16128" width="11.42578125" style="3"/>
    <col min="16129" max="16129" width="7" style="3" bestFit="1" customWidth="1"/>
    <col min="16130" max="16130" width="69.140625" style="3" bestFit="1" customWidth="1"/>
    <col min="16131" max="16134" width="15.7109375" style="3" customWidth="1"/>
    <col min="16135" max="16384" width="11.42578125" style="3"/>
  </cols>
  <sheetData>
    <row r="1" spans="1:6" x14ac:dyDescent="0.2">
      <c r="A1" s="116" t="s">
        <v>345</v>
      </c>
      <c r="B1" s="116"/>
      <c r="C1" s="116"/>
      <c r="D1" s="116"/>
      <c r="E1" s="116"/>
      <c r="F1" s="116"/>
    </row>
    <row r="2" spans="1:6" x14ac:dyDescent="0.2">
      <c r="A2" s="116" t="s">
        <v>346</v>
      </c>
      <c r="B2" s="116"/>
      <c r="C2" s="116"/>
      <c r="D2" s="116"/>
      <c r="E2" s="116"/>
      <c r="F2" s="116"/>
    </row>
    <row r="3" spans="1:6" x14ac:dyDescent="0.2">
      <c r="A3" s="116" t="s">
        <v>347</v>
      </c>
      <c r="B3" s="116"/>
      <c r="C3" s="117" t="str">
        <f>RESUMEN_OFERTA!B3</f>
        <v>JICA-EC-L1223-RSND-EEQUI-DI-OB-003</v>
      </c>
      <c r="D3" s="117"/>
      <c r="E3" s="117"/>
      <c r="F3" s="117"/>
    </row>
    <row r="4" spans="1:6" x14ac:dyDescent="0.2">
      <c r="A4" s="116" t="s">
        <v>348</v>
      </c>
      <c r="B4" s="116"/>
      <c r="C4" s="115" t="str">
        <f>RESUMEN_OFERTA!B4</f>
        <v>Septiembre 2021</v>
      </c>
      <c r="D4" s="115"/>
      <c r="E4" s="115"/>
      <c r="F4" s="115"/>
    </row>
    <row r="6" spans="1:6" x14ac:dyDescent="0.2">
      <c r="A6" s="7" t="s">
        <v>1</v>
      </c>
      <c r="B6" s="8" t="s">
        <v>2</v>
      </c>
      <c r="C6" s="9" t="s">
        <v>3</v>
      </c>
      <c r="D6" s="9" t="s">
        <v>24</v>
      </c>
      <c r="E6" s="9" t="s">
        <v>0</v>
      </c>
      <c r="F6" s="9" t="s">
        <v>142</v>
      </c>
    </row>
    <row r="7" spans="1:6" x14ac:dyDescent="0.2">
      <c r="A7" s="42"/>
      <c r="B7" s="43" t="s">
        <v>143</v>
      </c>
      <c r="C7" s="9"/>
      <c r="D7" s="9"/>
      <c r="E7" s="9"/>
      <c r="F7" s="94">
        <f>SUM(F8:F9)</f>
        <v>0</v>
      </c>
    </row>
    <row r="8" spans="1:6" x14ac:dyDescent="0.2">
      <c r="A8" s="44">
        <v>3000521</v>
      </c>
      <c r="B8" s="45" t="s">
        <v>144</v>
      </c>
      <c r="C8" s="46" t="s">
        <v>14</v>
      </c>
      <c r="D8" s="90"/>
      <c r="E8" s="13">
        <v>122</v>
      </c>
      <c r="F8" s="95">
        <f>+E8*D8</f>
        <v>0</v>
      </c>
    </row>
    <row r="9" spans="1:6" x14ac:dyDescent="0.2">
      <c r="A9" s="44">
        <v>3000459</v>
      </c>
      <c r="B9" s="45" t="s">
        <v>145</v>
      </c>
      <c r="C9" s="46" t="s">
        <v>14</v>
      </c>
      <c r="D9" s="91"/>
      <c r="E9" s="13">
        <v>10</v>
      </c>
      <c r="F9" s="95">
        <f t="shared" ref="F9" si="0">+E9*D9</f>
        <v>0</v>
      </c>
    </row>
    <row r="10" spans="1:6" x14ac:dyDescent="0.2">
      <c r="A10" s="44"/>
      <c r="B10" s="43" t="s">
        <v>146</v>
      </c>
      <c r="C10" s="46"/>
      <c r="D10" s="92"/>
      <c r="E10" s="13"/>
      <c r="F10" s="94">
        <f>SUM(F11:F12)</f>
        <v>0</v>
      </c>
    </row>
    <row r="11" spans="1:6" x14ac:dyDescent="0.2">
      <c r="A11" s="44">
        <v>3000529</v>
      </c>
      <c r="B11" s="45" t="s">
        <v>147</v>
      </c>
      <c r="C11" s="46" t="s">
        <v>14</v>
      </c>
      <c r="D11" s="90"/>
      <c r="E11" s="13">
        <v>45</v>
      </c>
      <c r="F11" s="95">
        <f t="shared" ref="F11:F23" si="1">+E11*D11</f>
        <v>0</v>
      </c>
    </row>
    <row r="12" spans="1:6" x14ac:dyDescent="0.2">
      <c r="A12" s="44">
        <v>3000466</v>
      </c>
      <c r="B12" s="45" t="s">
        <v>148</v>
      </c>
      <c r="C12" s="46" t="s">
        <v>14</v>
      </c>
      <c r="D12" s="90"/>
      <c r="E12" s="13">
        <v>5</v>
      </c>
      <c r="F12" s="95">
        <f t="shared" si="1"/>
        <v>0</v>
      </c>
    </row>
    <row r="13" spans="1:6" x14ac:dyDescent="0.2">
      <c r="A13" s="44"/>
      <c r="B13" s="43" t="s">
        <v>149</v>
      </c>
      <c r="C13" s="46"/>
      <c r="D13" s="92"/>
      <c r="E13" s="13"/>
      <c r="F13" s="94">
        <f>SUM(F14:F15)</f>
        <v>0</v>
      </c>
    </row>
    <row r="14" spans="1:6" x14ac:dyDescent="0.2">
      <c r="A14" s="44">
        <v>3000535</v>
      </c>
      <c r="B14" s="45" t="s">
        <v>150</v>
      </c>
      <c r="C14" s="46" t="s">
        <v>14</v>
      </c>
      <c r="D14" s="90"/>
      <c r="E14" s="13">
        <v>122</v>
      </c>
      <c r="F14" s="95">
        <f t="shared" si="1"/>
        <v>0</v>
      </c>
    </row>
    <row r="15" spans="1:6" x14ac:dyDescent="0.2">
      <c r="A15" s="44">
        <v>3000474</v>
      </c>
      <c r="B15" s="45" t="s">
        <v>433</v>
      </c>
      <c r="C15" s="46" t="s">
        <v>14</v>
      </c>
      <c r="D15" s="90"/>
      <c r="E15" s="13">
        <v>30</v>
      </c>
      <c r="F15" s="95">
        <f t="shared" si="1"/>
        <v>0</v>
      </c>
    </row>
    <row r="16" spans="1:6" x14ac:dyDescent="0.2">
      <c r="A16" s="44"/>
      <c r="B16" s="43" t="s">
        <v>151</v>
      </c>
      <c r="C16" s="46"/>
      <c r="D16" s="92"/>
      <c r="E16" s="13"/>
      <c r="F16" s="94">
        <f>SUM(F17:F23)</f>
        <v>0</v>
      </c>
    </row>
    <row r="17" spans="1:6" x14ac:dyDescent="0.2">
      <c r="A17" s="44">
        <v>3000553</v>
      </c>
      <c r="B17" s="47" t="s">
        <v>434</v>
      </c>
      <c r="C17" s="46" t="s">
        <v>8</v>
      </c>
      <c r="D17" s="90"/>
      <c r="E17" s="13">
        <v>37</v>
      </c>
      <c r="F17" s="95">
        <f t="shared" si="1"/>
        <v>0</v>
      </c>
    </row>
    <row r="18" spans="1:6" x14ac:dyDescent="0.2">
      <c r="A18" s="44">
        <v>3000438</v>
      </c>
      <c r="B18" s="45" t="s">
        <v>152</v>
      </c>
      <c r="C18" s="46" t="s">
        <v>14</v>
      </c>
      <c r="D18" s="90"/>
      <c r="E18" s="13">
        <v>33</v>
      </c>
      <c r="F18" s="95">
        <f t="shared" si="1"/>
        <v>0</v>
      </c>
    </row>
    <row r="19" spans="1:6" x14ac:dyDescent="0.2">
      <c r="A19" s="44">
        <v>3000513</v>
      </c>
      <c r="B19" s="45" t="s">
        <v>435</v>
      </c>
      <c r="C19" s="46" t="s">
        <v>14</v>
      </c>
      <c r="D19" s="90"/>
      <c r="E19" s="13">
        <v>45</v>
      </c>
      <c r="F19" s="95">
        <f t="shared" si="1"/>
        <v>0</v>
      </c>
    </row>
    <row r="20" spans="1:6" x14ac:dyDescent="0.2">
      <c r="A20" s="44">
        <v>3000515</v>
      </c>
      <c r="B20" s="45" t="s">
        <v>153</v>
      </c>
      <c r="C20" s="46" t="s">
        <v>14</v>
      </c>
      <c r="D20" s="90"/>
      <c r="E20" s="13">
        <v>126</v>
      </c>
      <c r="F20" s="95">
        <f t="shared" si="1"/>
        <v>0</v>
      </c>
    </row>
    <row r="21" spans="1:6" x14ac:dyDescent="0.2">
      <c r="A21" s="44">
        <v>3000443</v>
      </c>
      <c r="B21" s="45" t="s">
        <v>154</v>
      </c>
      <c r="C21" s="46" t="s">
        <v>14</v>
      </c>
      <c r="D21" s="90"/>
      <c r="E21" s="13">
        <v>3</v>
      </c>
      <c r="F21" s="95">
        <f t="shared" si="1"/>
        <v>0</v>
      </c>
    </row>
    <row r="22" spans="1:6" x14ac:dyDescent="0.2">
      <c r="A22" s="44">
        <v>3000499</v>
      </c>
      <c r="B22" s="45" t="s">
        <v>155</v>
      </c>
      <c r="C22" s="46" t="s">
        <v>14</v>
      </c>
      <c r="D22" s="90"/>
      <c r="E22" s="13">
        <v>126</v>
      </c>
      <c r="F22" s="95">
        <f t="shared" si="1"/>
        <v>0</v>
      </c>
    </row>
    <row r="23" spans="1:6" x14ac:dyDescent="0.2">
      <c r="A23" s="44">
        <v>3000551</v>
      </c>
      <c r="B23" s="45" t="s">
        <v>156</v>
      </c>
      <c r="C23" s="46" t="s">
        <v>14</v>
      </c>
      <c r="D23" s="90"/>
      <c r="E23" s="13">
        <v>39</v>
      </c>
      <c r="F23" s="95">
        <f t="shared" si="1"/>
        <v>0</v>
      </c>
    </row>
    <row r="24" spans="1:6" ht="15" customHeight="1" x14ac:dyDescent="0.2">
      <c r="A24" s="48" t="s">
        <v>343</v>
      </c>
      <c r="B24" s="122" t="s">
        <v>341</v>
      </c>
      <c r="C24" s="122"/>
      <c r="D24" s="122"/>
      <c r="E24" s="82"/>
      <c r="F24" s="93">
        <f>F7+F10+F13+F16</f>
        <v>0</v>
      </c>
    </row>
    <row r="25" spans="1:6" ht="15" customHeight="1" x14ac:dyDescent="0.2">
      <c r="A25" s="49" t="s">
        <v>343</v>
      </c>
      <c r="B25" s="121" t="s">
        <v>157</v>
      </c>
      <c r="C25" s="121"/>
      <c r="D25" s="121"/>
      <c r="F25" s="101">
        <f>+F24</f>
        <v>0</v>
      </c>
    </row>
    <row r="27" spans="1:6" x14ac:dyDescent="0.2">
      <c r="A27" s="110" t="s">
        <v>349</v>
      </c>
      <c r="B27" s="110"/>
      <c r="C27" s="118" t="str">
        <f>RESUMEN_OFERTA!B10</f>
        <v>XXXXXXXXX</v>
      </c>
      <c r="D27" s="119"/>
      <c r="E27" s="119"/>
      <c r="F27" s="120"/>
    </row>
    <row r="28" spans="1:6" x14ac:dyDescent="0.2">
      <c r="A28" s="39"/>
      <c r="B28" s="15"/>
    </row>
    <row r="29" spans="1:6" x14ac:dyDescent="0.2">
      <c r="A29" s="39"/>
      <c r="B29" s="15"/>
    </row>
    <row r="30" spans="1:6" x14ac:dyDescent="0.2">
      <c r="A30" s="39"/>
      <c r="B30" s="15"/>
    </row>
    <row r="31" spans="1:6" x14ac:dyDescent="0.2">
      <c r="A31" s="110" t="s">
        <v>351</v>
      </c>
      <c r="B31" s="110"/>
    </row>
  </sheetData>
  <sheetProtection algorithmName="SHA-512" hashValue="kwFRpQ0AerqUO7WUduypDRmPRodz3eVpAym6dsPycnx3u3lhwXuNJC8ghQLqJBnPHvIJXzAJee8bTwSshOHgKQ==" saltValue="HdCyNITJ56g0LB2Rt7Up3g==" spinCount="100000" sheet="1" objects="1" scenarios="1"/>
  <autoFilter ref="A6:F25" xr:uid="{00000000-0009-0000-0000-000002000000}"/>
  <mergeCells count="11">
    <mergeCell ref="A27:B27"/>
    <mergeCell ref="C27:F27"/>
    <mergeCell ref="A31:B31"/>
    <mergeCell ref="B25:D25"/>
    <mergeCell ref="B24:D24"/>
    <mergeCell ref="A1:F1"/>
    <mergeCell ref="A2:F2"/>
    <mergeCell ref="A3:B3"/>
    <mergeCell ref="C3:F3"/>
    <mergeCell ref="A4:B4"/>
    <mergeCell ref="C4:F4"/>
  </mergeCells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G126"/>
  <sheetViews>
    <sheetView topLeftCell="A104" zoomScaleNormal="100" workbookViewId="0">
      <selection activeCell="C117" sqref="C117:D117"/>
    </sheetView>
  </sheetViews>
  <sheetFormatPr baseColWidth="10" defaultRowHeight="12" x14ac:dyDescent="0.2"/>
  <cols>
    <col min="1" max="1" width="7.7109375" style="5" customWidth="1"/>
    <col min="2" max="2" width="30.7109375" style="5" customWidth="1"/>
    <col min="3" max="249" width="11.42578125" style="5"/>
    <col min="250" max="250" width="14.5703125" style="5" customWidth="1"/>
    <col min="251" max="251" width="11.42578125" style="5"/>
    <col min="252" max="252" width="7.7109375" style="5" customWidth="1"/>
    <col min="253" max="253" width="11.42578125" style="5"/>
    <col min="254" max="254" width="30.7109375" style="5" customWidth="1"/>
    <col min="255" max="260" width="11.42578125" style="5"/>
    <col min="261" max="261" width="30.5703125" style="5" bestFit="1" customWidth="1"/>
    <col min="262" max="505" width="11.42578125" style="5"/>
    <col min="506" max="506" width="14.5703125" style="5" customWidth="1"/>
    <col min="507" max="507" width="11.42578125" style="5"/>
    <col min="508" max="508" width="7.7109375" style="5" customWidth="1"/>
    <col min="509" max="509" width="11.42578125" style="5"/>
    <col min="510" max="510" width="30.7109375" style="5" customWidth="1"/>
    <col min="511" max="516" width="11.42578125" style="5"/>
    <col min="517" max="517" width="30.5703125" style="5" bestFit="1" customWidth="1"/>
    <col min="518" max="761" width="11.42578125" style="5"/>
    <col min="762" max="762" width="14.5703125" style="5" customWidth="1"/>
    <col min="763" max="763" width="11.42578125" style="5"/>
    <col min="764" max="764" width="7.7109375" style="5" customWidth="1"/>
    <col min="765" max="765" width="11.42578125" style="5"/>
    <col min="766" max="766" width="30.7109375" style="5" customWidth="1"/>
    <col min="767" max="772" width="11.42578125" style="5"/>
    <col min="773" max="773" width="30.5703125" style="5" bestFit="1" customWidth="1"/>
    <col min="774" max="1017" width="11.42578125" style="5"/>
    <col min="1018" max="1018" width="14.5703125" style="5" customWidth="1"/>
    <col min="1019" max="1019" width="11.42578125" style="5"/>
    <col min="1020" max="1020" width="7.7109375" style="5" customWidth="1"/>
    <col min="1021" max="1021" width="11.42578125" style="5"/>
    <col min="1022" max="1022" width="30.7109375" style="5" customWidth="1"/>
    <col min="1023" max="1028" width="11.42578125" style="5"/>
    <col min="1029" max="1029" width="30.5703125" style="5" bestFit="1" customWidth="1"/>
    <col min="1030" max="1273" width="11.42578125" style="5"/>
    <col min="1274" max="1274" width="14.5703125" style="5" customWidth="1"/>
    <col min="1275" max="1275" width="11.42578125" style="5"/>
    <col min="1276" max="1276" width="7.7109375" style="5" customWidth="1"/>
    <col min="1277" max="1277" width="11.42578125" style="5"/>
    <col min="1278" max="1278" width="30.7109375" style="5" customWidth="1"/>
    <col min="1279" max="1284" width="11.42578125" style="5"/>
    <col min="1285" max="1285" width="30.5703125" style="5" bestFit="1" customWidth="1"/>
    <col min="1286" max="1529" width="11.42578125" style="5"/>
    <col min="1530" max="1530" width="14.5703125" style="5" customWidth="1"/>
    <col min="1531" max="1531" width="11.42578125" style="5"/>
    <col min="1532" max="1532" width="7.7109375" style="5" customWidth="1"/>
    <col min="1533" max="1533" width="11.42578125" style="5"/>
    <col min="1534" max="1534" width="30.7109375" style="5" customWidth="1"/>
    <col min="1535" max="1540" width="11.42578125" style="5"/>
    <col min="1541" max="1541" width="30.5703125" style="5" bestFit="1" customWidth="1"/>
    <col min="1542" max="1785" width="11.42578125" style="5"/>
    <col min="1786" max="1786" width="14.5703125" style="5" customWidth="1"/>
    <col min="1787" max="1787" width="11.42578125" style="5"/>
    <col min="1788" max="1788" width="7.7109375" style="5" customWidth="1"/>
    <col min="1789" max="1789" width="11.42578125" style="5"/>
    <col min="1790" max="1790" width="30.7109375" style="5" customWidth="1"/>
    <col min="1791" max="1796" width="11.42578125" style="5"/>
    <col min="1797" max="1797" width="30.5703125" style="5" bestFit="1" customWidth="1"/>
    <col min="1798" max="2041" width="11.42578125" style="5"/>
    <col min="2042" max="2042" width="14.5703125" style="5" customWidth="1"/>
    <col min="2043" max="2043" width="11.42578125" style="5"/>
    <col min="2044" max="2044" width="7.7109375" style="5" customWidth="1"/>
    <col min="2045" max="2045" width="11.42578125" style="5"/>
    <col min="2046" max="2046" width="30.7109375" style="5" customWidth="1"/>
    <col min="2047" max="2052" width="11.42578125" style="5"/>
    <col min="2053" max="2053" width="30.5703125" style="5" bestFit="1" customWidth="1"/>
    <col min="2054" max="2297" width="11.42578125" style="5"/>
    <col min="2298" max="2298" width="14.5703125" style="5" customWidth="1"/>
    <col min="2299" max="2299" width="11.42578125" style="5"/>
    <col min="2300" max="2300" width="7.7109375" style="5" customWidth="1"/>
    <col min="2301" max="2301" width="11.42578125" style="5"/>
    <col min="2302" max="2302" width="30.7109375" style="5" customWidth="1"/>
    <col min="2303" max="2308" width="11.42578125" style="5"/>
    <col min="2309" max="2309" width="30.5703125" style="5" bestFit="1" customWidth="1"/>
    <col min="2310" max="2553" width="11.42578125" style="5"/>
    <col min="2554" max="2554" width="14.5703125" style="5" customWidth="1"/>
    <col min="2555" max="2555" width="11.42578125" style="5"/>
    <col min="2556" max="2556" width="7.7109375" style="5" customWidth="1"/>
    <col min="2557" max="2557" width="11.42578125" style="5"/>
    <col min="2558" max="2558" width="30.7109375" style="5" customWidth="1"/>
    <col min="2559" max="2564" width="11.42578125" style="5"/>
    <col min="2565" max="2565" width="30.5703125" style="5" bestFit="1" customWidth="1"/>
    <col min="2566" max="2809" width="11.42578125" style="5"/>
    <col min="2810" max="2810" width="14.5703125" style="5" customWidth="1"/>
    <col min="2811" max="2811" width="11.42578125" style="5"/>
    <col min="2812" max="2812" width="7.7109375" style="5" customWidth="1"/>
    <col min="2813" max="2813" width="11.42578125" style="5"/>
    <col min="2814" max="2814" width="30.7109375" style="5" customWidth="1"/>
    <col min="2815" max="2820" width="11.42578125" style="5"/>
    <col min="2821" max="2821" width="30.5703125" style="5" bestFit="1" customWidth="1"/>
    <col min="2822" max="3065" width="11.42578125" style="5"/>
    <col min="3066" max="3066" width="14.5703125" style="5" customWidth="1"/>
    <col min="3067" max="3067" width="11.42578125" style="5"/>
    <col min="3068" max="3068" width="7.7109375" style="5" customWidth="1"/>
    <col min="3069" max="3069" width="11.42578125" style="5"/>
    <col min="3070" max="3070" width="30.7109375" style="5" customWidth="1"/>
    <col min="3071" max="3076" width="11.42578125" style="5"/>
    <col min="3077" max="3077" width="30.5703125" style="5" bestFit="1" customWidth="1"/>
    <col min="3078" max="3321" width="11.42578125" style="5"/>
    <col min="3322" max="3322" width="14.5703125" style="5" customWidth="1"/>
    <col min="3323" max="3323" width="11.42578125" style="5"/>
    <col min="3324" max="3324" width="7.7109375" style="5" customWidth="1"/>
    <col min="3325" max="3325" width="11.42578125" style="5"/>
    <col min="3326" max="3326" width="30.7109375" style="5" customWidth="1"/>
    <col min="3327" max="3332" width="11.42578125" style="5"/>
    <col min="3333" max="3333" width="30.5703125" style="5" bestFit="1" customWidth="1"/>
    <col min="3334" max="3577" width="11.42578125" style="5"/>
    <col min="3578" max="3578" width="14.5703125" style="5" customWidth="1"/>
    <col min="3579" max="3579" width="11.42578125" style="5"/>
    <col min="3580" max="3580" width="7.7109375" style="5" customWidth="1"/>
    <col min="3581" max="3581" width="11.42578125" style="5"/>
    <col min="3582" max="3582" width="30.7109375" style="5" customWidth="1"/>
    <col min="3583" max="3588" width="11.42578125" style="5"/>
    <col min="3589" max="3589" width="30.5703125" style="5" bestFit="1" customWidth="1"/>
    <col min="3590" max="3833" width="11.42578125" style="5"/>
    <col min="3834" max="3834" width="14.5703125" style="5" customWidth="1"/>
    <col min="3835" max="3835" width="11.42578125" style="5"/>
    <col min="3836" max="3836" width="7.7109375" style="5" customWidth="1"/>
    <col min="3837" max="3837" width="11.42578125" style="5"/>
    <col min="3838" max="3838" width="30.7109375" style="5" customWidth="1"/>
    <col min="3839" max="3844" width="11.42578125" style="5"/>
    <col min="3845" max="3845" width="30.5703125" style="5" bestFit="1" customWidth="1"/>
    <col min="3846" max="4089" width="11.42578125" style="5"/>
    <col min="4090" max="4090" width="14.5703125" style="5" customWidth="1"/>
    <col min="4091" max="4091" width="11.42578125" style="5"/>
    <col min="4092" max="4092" width="7.7109375" style="5" customWidth="1"/>
    <col min="4093" max="4093" width="11.42578125" style="5"/>
    <col min="4094" max="4094" width="30.7109375" style="5" customWidth="1"/>
    <col min="4095" max="4100" width="11.42578125" style="5"/>
    <col min="4101" max="4101" width="30.5703125" style="5" bestFit="1" customWidth="1"/>
    <col min="4102" max="4345" width="11.42578125" style="5"/>
    <col min="4346" max="4346" width="14.5703125" style="5" customWidth="1"/>
    <col min="4347" max="4347" width="11.42578125" style="5"/>
    <col min="4348" max="4348" width="7.7109375" style="5" customWidth="1"/>
    <col min="4349" max="4349" width="11.42578125" style="5"/>
    <col min="4350" max="4350" width="30.7109375" style="5" customWidth="1"/>
    <col min="4351" max="4356" width="11.42578125" style="5"/>
    <col min="4357" max="4357" width="30.5703125" style="5" bestFit="1" customWidth="1"/>
    <col min="4358" max="4601" width="11.42578125" style="5"/>
    <col min="4602" max="4602" width="14.5703125" style="5" customWidth="1"/>
    <col min="4603" max="4603" width="11.42578125" style="5"/>
    <col min="4604" max="4604" width="7.7109375" style="5" customWidth="1"/>
    <col min="4605" max="4605" width="11.42578125" style="5"/>
    <col min="4606" max="4606" width="30.7109375" style="5" customWidth="1"/>
    <col min="4607" max="4612" width="11.42578125" style="5"/>
    <col min="4613" max="4613" width="30.5703125" style="5" bestFit="1" customWidth="1"/>
    <col min="4614" max="4857" width="11.42578125" style="5"/>
    <col min="4858" max="4858" width="14.5703125" style="5" customWidth="1"/>
    <col min="4859" max="4859" width="11.42578125" style="5"/>
    <col min="4860" max="4860" width="7.7109375" style="5" customWidth="1"/>
    <col min="4861" max="4861" width="11.42578125" style="5"/>
    <col min="4862" max="4862" width="30.7109375" style="5" customWidth="1"/>
    <col min="4863" max="4868" width="11.42578125" style="5"/>
    <col min="4869" max="4869" width="30.5703125" style="5" bestFit="1" customWidth="1"/>
    <col min="4870" max="5113" width="11.42578125" style="5"/>
    <col min="5114" max="5114" width="14.5703125" style="5" customWidth="1"/>
    <col min="5115" max="5115" width="11.42578125" style="5"/>
    <col min="5116" max="5116" width="7.7109375" style="5" customWidth="1"/>
    <col min="5117" max="5117" width="11.42578125" style="5"/>
    <col min="5118" max="5118" width="30.7109375" style="5" customWidth="1"/>
    <col min="5119" max="5124" width="11.42578125" style="5"/>
    <col min="5125" max="5125" width="30.5703125" style="5" bestFit="1" customWidth="1"/>
    <col min="5126" max="5369" width="11.42578125" style="5"/>
    <col min="5370" max="5370" width="14.5703125" style="5" customWidth="1"/>
    <col min="5371" max="5371" width="11.42578125" style="5"/>
    <col min="5372" max="5372" width="7.7109375" style="5" customWidth="1"/>
    <col min="5373" max="5373" width="11.42578125" style="5"/>
    <col min="5374" max="5374" width="30.7109375" style="5" customWidth="1"/>
    <col min="5375" max="5380" width="11.42578125" style="5"/>
    <col min="5381" max="5381" width="30.5703125" style="5" bestFit="1" customWidth="1"/>
    <col min="5382" max="5625" width="11.42578125" style="5"/>
    <col min="5626" max="5626" width="14.5703125" style="5" customWidth="1"/>
    <col min="5627" max="5627" width="11.42578125" style="5"/>
    <col min="5628" max="5628" width="7.7109375" style="5" customWidth="1"/>
    <col min="5629" max="5629" width="11.42578125" style="5"/>
    <col min="5630" max="5630" width="30.7109375" style="5" customWidth="1"/>
    <col min="5631" max="5636" width="11.42578125" style="5"/>
    <col min="5637" max="5637" width="30.5703125" style="5" bestFit="1" customWidth="1"/>
    <col min="5638" max="5881" width="11.42578125" style="5"/>
    <col min="5882" max="5882" width="14.5703125" style="5" customWidth="1"/>
    <col min="5883" max="5883" width="11.42578125" style="5"/>
    <col min="5884" max="5884" width="7.7109375" style="5" customWidth="1"/>
    <col min="5885" max="5885" width="11.42578125" style="5"/>
    <col min="5886" max="5886" width="30.7109375" style="5" customWidth="1"/>
    <col min="5887" max="5892" width="11.42578125" style="5"/>
    <col min="5893" max="5893" width="30.5703125" style="5" bestFit="1" customWidth="1"/>
    <col min="5894" max="6137" width="11.42578125" style="5"/>
    <col min="6138" max="6138" width="14.5703125" style="5" customWidth="1"/>
    <col min="6139" max="6139" width="11.42578125" style="5"/>
    <col min="6140" max="6140" width="7.7109375" style="5" customWidth="1"/>
    <col min="6141" max="6141" width="11.42578125" style="5"/>
    <col min="6142" max="6142" width="30.7109375" style="5" customWidth="1"/>
    <col min="6143" max="6148" width="11.42578125" style="5"/>
    <col min="6149" max="6149" width="30.5703125" style="5" bestFit="1" customWidth="1"/>
    <col min="6150" max="6393" width="11.42578125" style="5"/>
    <col min="6394" max="6394" width="14.5703125" style="5" customWidth="1"/>
    <col min="6395" max="6395" width="11.42578125" style="5"/>
    <col min="6396" max="6396" width="7.7109375" style="5" customWidth="1"/>
    <col min="6397" max="6397" width="11.42578125" style="5"/>
    <col min="6398" max="6398" width="30.7109375" style="5" customWidth="1"/>
    <col min="6399" max="6404" width="11.42578125" style="5"/>
    <col min="6405" max="6405" width="30.5703125" style="5" bestFit="1" customWidth="1"/>
    <col min="6406" max="6649" width="11.42578125" style="5"/>
    <col min="6650" max="6650" width="14.5703125" style="5" customWidth="1"/>
    <col min="6651" max="6651" width="11.42578125" style="5"/>
    <col min="6652" max="6652" width="7.7109375" style="5" customWidth="1"/>
    <col min="6653" max="6653" width="11.42578125" style="5"/>
    <col min="6654" max="6654" width="30.7109375" style="5" customWidth="1"/>
    <col min="6655" max="6660" width="11.42578125" style="5"/>
    <col min="6661" max="6661" width="30.5703125" style="5" bestFit="1" customWidth="1"/>
    <col min="6662" max="6905" width="11.42578125" style="5"/>
    <col min="6906" max="6906" width="14.5703125" style="5" customWidth="1"/>
    <col min="6907" max="6907" width="11.42578125" style="5"/>
    <col min="6908" max="6908" width="7.7109375" style="5" customWidth="1"/>
    <col min="6909" max="6909" width="11.42578125" style="5"/>
    <col min="6910" max="6910" width="30.7109375" style="5" customWidth="1"/>
    <col min="6911" max="6916" width="11.42578125" style="5"/>
    <col min="6917" max="6917" width="30.5703125" style="5" bestFit="1" customWidth="1"/>
    <col min="6918" max="7161" width="11.42578125" style="5"/>
    <col min="7162" max="7162" width="14.5703125" style="5" customWidth="1"/>
    <col min="7163" max="7163" width="11.42578125" style="5"/>
    <col min="7164" max="7164" width="7.7109375" style="5" customWidth="1"/>
    <col min="7165" max="7165" width="11.42578125" style="5"/>
    <col min="7166" max="7166" width="30.7109375" style="5" customWidth="1"/>
    <col min="7167" max="7172" width="11.42578125" style="5"/>
    <col min="7173" max="7173" width="30.5703125" style="5" bestFit="1" customWidth="1"/>
    <col min="7174" max="7417" width="11.42578125" style="5"/>
    <col min="7418" max="7418" width="14.5703125" style="5" customWidth="1"/>
    <col min="7419" max="7419" width="11.42578125" style="5"/>
    <col min="7420" max="7420" width="7.7109375" style="5" customWidth="1"/>
    <col min="7421" max="7421" width="11.42578125" style="5"/>
    <col min="7422" max="7422" width="30.7109375" style="5" customWidth="1"/>
    <col min="7423" max="7428" width="11.42578125" style="5"/>
    <col min="7429" max="7429" width="30.5703125" style="5" bestFit="1" customWidth="1"/>
    <col min="7430" max="7673" width="11.42578125" style="5"/>
    <col min="7674" max="7674" width="14.5703125" style="5" customWidth="1"/>
    <col min="7675" max="7675" width="11.42578125" style="5"/>
    <col min="7676" max="7676" width="7.7109375" style="5" customWidth="1"/>
    <col min="7677" max="7677" width="11.42578125" style="5"/>
    <col min="7678" max="7678" width="30.7109375" style="5" customWidth="1"/>
    <col min="7679" max="7684" width="11.42578125" style="5"/>
    <col min="7685" max="7685" width="30.5703125" style="5" bestFit="1" customWidth="1"/>
    <col min="7686" max="7929" width="11.42578125" style="5"/>
    <col min="7930" max="7930" width="14.5703125" style="5" customWidth="1"/>
    <col min="7931" max="7931" width="11.42578125" style="5"/>
    <col min="7932" max="7932" width="7.7109375" style="5" customWidth="1"/>
    <col min="7933" max="7933" width="11.42578125" style="5"/>
    <col min="7934" max="7934" width="30.7109375" style="5" customWidth="1"/>
    <col min="7935" max="7940" width="11.42578125" style="5"/>
    <col min="7941" max="7941" width="30.5703125" style="5" bestFit="1" customWidth="1"/>
    <col min="7942" max="8185" width="11.42578125" style="5"/>
    <col min="8186" max="8186" width="14.5703125" style="5" customWidth="1"/>
    <col min="8187" max="8187" width="11.42578125" style="5"/>
    <col min="8188" max="8188" width="7.7109375" style="5" customWidth="1"/>
    <col min="8189" max="8189" width="11.42578125" style="5"/>
    <col min="8190" max="8190" width="30.7109375" style="5" customWidth="1"/>
    <col min="8191" max="8196" width="11.42578125" style="5"/>
    <col min="8197" max="8197" width="30.5703125" style="5" bestFit="1" customWidth="1"/>
    <col min="8198" max="8441" width="11.42578125" style="5"/>
    <col min="8442" max="8442" width="14.5703125" style="5" customWidth="1"/>
    <col min="8443" max="8443" width="11.42578125" style="5"/>
    <col min="8444" max="8444" width="7.7109375" style="5" customWidth="1"/>
    <col min="8445" max="8445" width="11.42578125" style="5"/>
    <col min="8446" max="8446" width="30.7109375" style="5" customWidth="1"/>
    <col min="8447" max="8452" width="11.42578125" style="5"/>
    <col min="8453" max="8453" width="30.5703125" style="5" bestFit="1" customWidth="1"/>
    <col min="8454" max="8697" width="11.42578125" style="5"/>
    <col min="8698" max="8698" width="14.5703125" style="5" customWidth="1"/>
    <col min="8699" max="8699" width="11.42578125" style="5"/>
    <col min="8700" max="8700" width="7.7109375" style="5" customWidth="1"/>
    <col min="8701" max="8701" width="11.42578125" style="5"/>
    <col min="8702" max="8702" width="30.7109375" style="5" customWidth="1"/>
    <col min="8703" max="8708" width="11.42578125" style="5"/>
    <col min="8709" max="8709" width="30.5703125" style="5" bestFit="1" customWidth="1"/>
    <col min="8710" max="8953" width="11.42578125" style="5"/>
    <col min="8954" max="8954" width="14.5703125" style="5" customWidth="1"/>
    <col min="8955" max="8955" width="11.42578125" style="5"/>
    <col min="8956" max="8956" width="7.7109375" style="5" customWidth="1"/>
    <col min="8957" max="8957" width="11.42578125" style="5"/>
    <col min="8958" max="8958" width="30.7109375" style="5" customWidth="1"/>
    <col min="8959" max="8964" width="11.42578125" style="5"/>
    <col min="8965" max="8965" width="30.5703125" style="5" bestFit="1" customWidth="1"/>
    <col min="8966" max="9209" width="11.42578125" style="5"/>
    <col min="9210" max="9210" width="14.5703125" style="5" customWidth="1"/>
    <col min="9211" max="9211" width="11.42578125" style="5"/>
    <col min="9212" max="9212" width="7.7109375" style="5" customWidth="1"/>
    <col min="9213" max="9213" width="11.42578125" style="5"/>
    <col min="9214" max="9214" width="30.7109375" style="5" customWidth="1"/>
    <col min="9215" max="9220" width="11.42578125" style="5"/>
    <col min="9221" max="9221" width="30.5703125" style="5" bestFit="1" customWidth="1"/>
    <col min="9222" max="9465" width="11.42578125" style="5"/>
    <col min="9466" max="9466" width="14.5703125" style="5" customWidth="1"/>
    <col min="9467" max="9467" width="11.42578125" style="5"/>
    <col min="9468" max="9468" width="7.7109375" style="5" customWidth="1"/>
    <col min="9469" max="9469" width="11.42578125" style="5"/>
    <col min="9470" max="9470" width="30.7109375" style="5" customWidth="1"/>
    <col min="9471" max="9476" width="11.42578125" style="5"/>
    <col min="9477" max="9477" width="30.5703125" style="5" bestFit="1" customWidth="1"/>
    <col min="9478" max="9721" width="11.42578125" style="5"/>
    <col min="9722" max="9722" width="14.5703125" style="5" customWidth="1"/>
    <col min="9723" max="9723" width="11.42578125" style="5"/>
    <col min="9724" max="9724" width="7.7109375" style="5" customWidth="1"/>
    <col min="9725" max="9725" width="11.42578125" style="5"/>
    <col min="9726" max="9726" width="30.7109375" style="5" customWidth="1"/>
    <col min="9727" max="9732" width="11.42578125" style="5"/>
    <col min="9733" max="9733" width="30.5703125" style="5" bestFit="1" customWidth="1"/>
    <col min="9734" max="9977" width="11.42578125" style="5"/>
    <col min="9978" max="9978" width="14.5703125" style="5" customWidth="1"/>
    <col min="9979" max="9979" width="11.42578125" style="5"/>
    <col min="9980" max="9980" width="7.7109375" style="5" customWidth="1"/>
    <col min="9981" max="9981" width="11.42578125" style="5"/>
    <col min="9982" max="9982" width="30.7109375" style="5" customWidth="1"/>
    <col min="9983" max="9988" width="11.42578125" style="5"/>
    <col min="9989" max="9989" width="30.5703125" style="5" bestFit="1" customWidth="1"/>
    <col min="9990" max="10233" width="11.42578125" style="5"/>
    <col min="10234" max="10234" width="14.5703125" style="5" customWidth="1"/>
    <col min="10235" max="10235" width="11.42578125" style="5"/>
    <col min="10236" max="10236" width="7.7109375" style="5" customWidth="1"/>
    <col min="10237" max="10237" width="11.42578125" style="5"/>
    <col min="10238" max="10238" width="30.7109375" style="5" customWidth="1"/>
    <col min="10239" max="10244" width="11.42578125" style="5"/>
    <col min="10245" max="10245" width="30.5703125" style="5" bestFit="1" customWidth="1"/>
    <col min="10246" max="10489" width="11.42578125" style="5"/>
    <col min="10490" max="10490" width="14.5703125" style="5" customWidth="1"/>
    <col min="10491" max="10491" width="11.42578125" style="5"/>
    <col min="10492" max="10492" width="7.7109375" style="5" customWidth="1"/>
    <col min="10493" max="10493" width="11.42578125" style="5"/>
    <col min="10494" max="10494" width="30.7109375" style="5" customWidth="1"/>
    <col min="10495" max="10500" width="11.42578125" style="5"/>
    <col min="10501" max="10501" width="30.5703125" style="5" bestFit="1" customWidth="1"/>
    <col min="10502" max="10745" width="11.42578125" style="5"/>
    <col min="10746" max="10746" width="14.5703125" style="5" customWidth="1"/>
    <col min="10747" max="10747" width="11.42578125" style="5"/>
    <col min="10748" max="10748" width="7.7109375" style="5" customWidth="1"/>
    <col min="10749" max="10749" width="11.42578125" style="5"/>
    <col min="10750" max="10750" width="30.7109375" style="5" customWidth="1"/>
    <col min="10751" max="10756" width="11.42578125" style="5"/>
    <col min="10757" max="10757" width="30.5703125" style="5" bestFit="1" customWidth="1"/>
    <col min="10758" max="11001" width="11.42578125" style="5"/>
    <col min="11002" max="11002" width="14.5703125" style="5" customWidth="1"/>
    <col min="11003" max="11003" width="11.42578125" style="5"/>
    <col min="11004" max="11004" width="7.7109375" style="5" customWidth="1"/>
    <col min="11005" max="11005" width="11.42578125" style="5"/>
    <col min="11006" max="11006" width="30.7109375" style="5" customWidth="1"/>
    <col min="11007" max="11012" width="11.42578125" style="5"/>
    <col min="11013" max="11013" width="30.5703125" style="5" bestFit="1" customWidth="1"/>
    <col min="11014" max="11257" width="11.42578125" style="5"/>
    <col min="11258" max="11258" width="14.5703125" style="5" customWidth="1"/>
    <col min="11259" max="11259" width="11.42578125" style="5"/>
    <col min="11260" max="11260" width="7.7109375" style="5" customWidth="1"/>
    <col min="11261" max="11261" width="11.42578125" style="5"/>
    <col min="11262" max="11262" width="30.7109375" style="5" customWidth="1"/>
    <col min="11263" max="11268" width="11.42578125" style="5"/>
    <col min="11269" max="11269" width="30.5703125" style="5" bestFit="1" customWidth="1"/>
    <col min="11270" max="11513" width="11.42578125" style="5"/>
    <col min="11514" max="11514" width="14.5703125" style="5" customWidth="1"/>
    <col min="11515" max="11515" width="11.42578125" style="5"/>
    <col min="11516" max="11516" width="7.7109375" style="5" customWidth="1"/>
    <col min="11517" max="11517" width="11.42578125" style="5"/>
    <col min="11518" max="11518" width="30.7109375" style="5" customWidth="1"/>
    <col min="11519" max="11524" width="11.42578125" style="5"/>
    <col min="11525" max="11525" width="30.5703125" style="5" bestFit="1" customWidth="1"/>
    <col min="11526" max="11769" width="11.42578125" style="5"/>
    <col min="11770" max="11770" width="14.5703125" style="5" customWidth="1"/>
    <col min="11771" max="11771" width="11.42578125" style="5"/>
    <col min="11772" max="11772" width="7.7109375" style="5" customWidth="1"/>
    <col min="11773" max="11773" width="11.42578125" style="5"/>
    <col min="11774" max="11774" width="30.7109375" style="5" customWidth="1"/>
    <col min="11775" max="11780" width="11.42578125" style="5"/>
    <col min="11781" max="11781" width="30.5703125" style="5" bestFit="1" customWidth="1"/>
    <col min="11782" max="12025" width="11.42578125" style="5"/>
    <col min="12026" max="12026" width="14.5703125" style="5" customWidth="1"/>
    <col min="12027" max="12027" width="11.42578125" style="5"/>
    <col min="12028" max="12028" width="7.7109375" style="5" customWidth="1"/>
    <col min="12029" max="12029" width="11.42578125" style="5"/>
    <col min="12030" max="12030" width="30.7109375" style="5" customWidth="1"/>
    <col min="12031" max="12036" width="11.42578125" style="5"/>
    <col min="12037" max="12037" width="30.5703125" style="5" bestFit="1" customWidth="1"/>
    <col min="12038" max="12281" width="11.42578125" style="5"/>
    <col min="12282" max="12282" width="14.5703125" style="5" customWidth="1"/>
    <col min="12283" max="12283" width="11.42578125" style="5"/>
    <col min="12284" max="12284" width="7.7109375" style="5" customWidth="1"/>
    <col min="12285" max="12285" width="11.42578125" style="5"/>
    <col min="12286" max="12286" width="30.7109375" style="5" customWidth="1"/>
    <col min="12287" max="12292" width="11.42578125" style="5"/>
    <col min="12293" max="12293" width="30.5703125" style="5" bestFit="1" customWidth="1"/>
    <col min="12294" max="12537" width="11.42578125" style="5"/>
    <col min="12538" max="12538" width="14.5703125" style="5" customWidth="1"/>
    <col min="12539" max="12539" width="11.42578125" style="5"/>
    <col min="12540" max="12540" width="7.7109375" style="5" customWidth="1"/>
    <col min="12541" max="12541" width="11.42578125" style="5"/>
    <col min="12542" max="12542" width="30.7109375" style="5" customWidth="1"/>
    <col min="12543" max="12548" width="11.42578125" style="5"/>
    <col min="12549" max="12549" width="30.5703125" style="5" bestFit="1" customWidth="1"/>
    <col min="12550" max="12793" width="11.42578125" style="5"/>
    <col min="12794" max="12794" width="14.5703125" style="5" customWidth="1"/>
    <col min="12795" max="12795" width="11.42578125" style="5"/>
    <col min="12796" max="12796" width="7.7109375" style="5" customWidth="1"/>
    <col min="12797" max="12797" width="11.42578125" style="5"/>
    <col min="12798" max="12798" width="30.7109375" style="5" customWidth="1"/>
    <col min="12799" max="12804" width="11.42578125" style="5"/>
    <col min="12805" max="12805" width="30.5703125" style="5" bestFit="1" customWidth="1"/>
    <col min="12806" max="13049" width="11.42578125" style="5"/>
    <col min="13050" max="13050" width="14.5703125" style="5" customWidth="1"/>
    <col min="13051" max="13051" width="11.42578125" style="5"/>
    <col min="13052" max="13052" width="7.7109375" style="5" customWidth="1"/>
    <col min="13053" max="13053" width="11.42578125" style="5"/>
    <col min="13054" max="13054" width="30.7109375" style="5" customWidth="1"/>
    <col min="13055" max="13060" width="11.42578125" style="5"/>
    <col min="13061" max="13061" width="30.5703125" style="5" bestFit="1" customWidth="1"/>
    <col min="13062" max="13305" width="11.42578125" style="5"/>
    <col min="13306" max="13306" width="14.5703125" style="5" customWidth="1"/>
    <col min="13307" max="13307" width="11.42578125" style="5"/>
    <col min="13308" max="13308" width="7.7109375" style="5" customWidth="1"/>
    <col min="13309" max="13309" width="11.42578125" style="5"/>
    <col min="13310" max="13310" width="30.7109375" style="5" customWidth="1"/>
    <col min="13311" max="13316" width="11.42578125" style="5"/>
    <col min="13317" max="13317" width="30.5703125" style="5" bestFit="1" customWidth="1"/>
    <col min="13318" max="13561" width="11.42578125" style="5"/>
    <col min="13562" max="13562" width="14.5703125" style="5" customWidth="1"/>
    <col min="13563" max="13563" width="11.42578125" style="5"/>
    <col min="13564" max="13564" width="7.7109375" style="5" customWidth="1"/>
    <col min="13565" max="13565" width="11.42578125" style="5"/>
    <col min="13566" max="13566" width="30.7109375" style="5" customWidth="1"/>
    <col min="13567" max="13572" width="11.42578125" style="5"/>
    <col min="13573" max="13573" width="30.5703125" style="5" bestFit="1" customWidth="1"/>
    <col min="13574" max="13817" width="11.42578125" style="5"/>
    <col min="13818" max="13818" width="14.5703125" style="5" customWidth="1"/>
    <col min="13819" max="13819" width="11.42578125" style="5"/>
    <col min="13820" max="13820" width="7.7109375" style="5" customWidth="1"/>
    <col min="13821" max="13821" width="11.42578125" style="5"/>
    <col min="13822" max="13822" width="30.7109375" style="5" customWidth="1"/>
    <col min="13823" max="13828" width="11.42578125" style="5"/>
    <col min="13829" max="13829" width="30.5703125" style="5" bestFit="1" customWidth="1"/>
    <col min="13830" max="14073" width="11.42578125" style="5"/>
    <col min="14074" max="14074" width="14.5703125" style="5" customWidth="1"/>
    <col min="14075" max="14075" width="11.42578125" style="5"/>
    <col min="14076" max="14076" width="7.7109375" style="5" customWidth="1"/>
    <col min="14077" max="14077" width="11.42578125" style="5"/>
    <col min="14078" max="14078" width="30.7109375" style="5" customWidth="1"/>
    <col min="14079" max="14084" width="11.42578125" style="5"/>
    <col min="14085" max="14085" width="30.5703125" style="5" bestFit="1" customWidth="1"/>
    <col min="14086" max="14329" width="11.42578125" style="5"/>
    <col min="14330" max="14330" width="14.5703125" style="5" customWidth="1"/>
    <col min="14331" max="14331" width="11.42578125" style="5"/>
    <col min="14332" max="14332" width="7.7109375" style="5" customWidth="1"/>
    <col min="14333" max="14333" width="11.42578125" style="5"/>
    <col min="14334" max="14334" width="30.7109375" style="5" customWidth="1"/>
    <col min="14335" max="14340" width="11.42578125" style="5"/>
    <col min="14341" max="14341" width="30.5703125" style="5" bestFit="1" customWidth="1"/>
    <col min="14342" max="14585" width="11.42578125" style="5"/>
    <col min="14586" max="14586" width="14.5703125" style="5" customWidth="1"/>
    <col min="14587" max="14587" width="11.42578125" style="5"/>
    <col min="14588" max="14588" width="7.7109375" style="5" customWidth="1"/>
    <col min="14589" max="14589" width="11.42578125" style="5"/>
    <col min="14590" max="14590" width="30.7109375" style="5" customWidth="1"/>
    <col min="14591" max="14596" width="11.42578125" style="5"/>
    <col min="14597" max="14597" width="30.5703125" style="5" bestFit="1" customWidth="1"/>
    <col min="14598" max="14841" width="11.42578125" style="5"/>
    <col min="14842" max="14842" width="14.5703125" style="5" customWidth="1"/>
    <col min="14843" max="14843" width="11.42578125" style="5"/>
    <col min="14844" max="14844" width="7.7109375" style="5" customWidth="1"/>
    <col min="14845" max="14845" width="11.42578125" style="5"/>
    <col min="14846" max="14846" width="30.7109375" style="5" customWidth="1"/>
    <col min="14847" max="14852" width="11.42578125" style="5"/>
    <col min="14853" max="14853" width="30.5703125" style="5" bestFit="1" customWidth="1"/>
    <col min="14854" max="15097" width="11.42578125" style="5"/>
    <col min="15098" max="15098" width="14.5703125" style="5" customWidth="1"/>
    <col min="15099" max="15099" width="11.42578125" style="5"/>
    <col min="15100" max="15100" width="7.7109375" style="5" customWidth="1"/>
    <col min="15101" max="15101" width="11.42578125" style="5"/>
    <col min="15102" max="15102" width="30.7109375" style="5" customWidth="1"/>
    <col min="15103" max="15108" width="11.42578125" style="5"/>
    <col min="15109" max="15109" width="30.5703125" style="5" bestFit="1" customWidth="1"/>
    <col min="15110" max="15353" width="11.42578125" style="5"/>
    <col min="15354" max="15354" width="14.5703125" style="5" customWidth="1"/>
    <col min="15355" max="15355" width="11.42578125" style="5"/>
    <col min="15356" max="15356" width="7.7109375" style="5" customWidth="1"/>
    <col min="15357" max="15357" width="11.42578125" style="5"/>
    <col min="15358" max="15358" width="30.7109375" style="5" customWidth="1"/>
    <col min="15359" max="15364" width="11.42578125" style="5"/>
    <col min="15365" max="15365" width="30.5703125" style="5" bestFit="1" customWidth="1"/>
    <col min="15366" max="15609" width="11.42578125" style="5"/>
    <col min="15610" max="15610" width="14.5703125" style="5" customWidth="1"/>
    <col min="15611" max="15611" width="11.42578125" style="5"/>
    <col min="15612" max="15612" width="7.7109375" style="5" customWidth="1"/>
    <col min="15613" max="15613" width="11.42578125" style="5"/>
    <col min="15614" max="15614" width="30.7109375" style="5" customWidth="1"/>
    <col min="15615" max="15620" width="11.42578125" style="5"/>
    <col min="15621" max="15621" width="30.5703125" style="5" bestFit="1" customWidth="1"/>
    <col min="15622" max="15865" width="11.42578125" style="5"/>
    <col min="15866" max="15866" width="14.5703125" style="5" customWidth="1"/>
    <col min="15867" max="15867" width="11.42578125" style="5"/>
    <col min="15868" max="15868" width="7.7109375" style="5" customWidth="1"/>
    <col min="15869" max="15869" width="11.42578125" style="5"/>
    <col min="15870" max="15870" width="30.7109375" style="5" customWidth="1"/>
    <col min="15871" max="15876" width="11.42578125" style="5"/>
    <col min="15877" max="15877" width="30.5703125" style="5" bestFit="1" customWidth="1"/>
    <col min="15878" max="16121" width="11.42578125" style="5"/>
    <col min="16122" max="16122" width="14.5703125" style="5" customWidth="1"/>
    <col min="16123" max="16123" width="11.42578125" style="5"/>
    <col min="16124" max="16124" width="7.7109375" style="5" customWidth="1"/>
    <col min="16125" max="16125" width="11.42578125" style="5"/>
    <col min="16126" max="16126" width="30.7109375" style="5" customWidth="1"/>
    <col min="16127" max="16132" width="11.42578125" style="5"/>
    <col min="16133" max="16133" width="30.5703125" style="5" bestFit="1" customWidth="1"/>
    <col min="16134" max="16377" width="11.42578125" style="5"/>
    <col min="16378" max="16378" width="14.5703125" style="5" customWidth="1"/>
    <col min="16379" max="16384" width="11.42578125" style="5"/>
  </cols>
  <sheetData>
    <row r="1" spans="1:7" x14ac:dyDescent="0.2">
      <c r="A1" s="127" t="s">
        <v>345</v>
      </c>
      <c r="B1" s="127"/>
      <c r="C1" s="127"/>
      <c r="D1" s="127"/>
      <c r="E1" s="127"/>
    </row>
    <row r="2" spans="1:7" x14ac:dyDescent="0.2">
      <c r="A2" s="127" t="s">
        <v>346</v>
      </c>
      <c r="B2" s="127"/>
      <c r="C2" s="127"/>
      <c r="D2" s="127"/>
      <c r="E2" s="127"/>
    </row>
    <row r="3" spans="1:7" x14ac:dyDescent="0.2">
      <c r="A3" s="128" t="s">
        <v>347</v>
      </c>
      <c r="B3" s="128"/>
      <c r="C3" s="129" t="str">
        <f>RESUMEN_OFERTA!B3</f>
        <v>JICA-EC-L1223-RSND-EEQUI-DI-OB-003</v>
      </c>
      <c r="D3" s="129"/>
      <c r="E3" s="129"/>
    </row>
    <row r="4" spans="1:7" x14ac:dyDescent="0.2">
      <c r="A4" s="128" t="s">
        <v>348</v>
      </c>
      <c r="B4" s="128"/>
      <c r="C4" s="115" t="str">
        <f>RESUMEN_OFERTA!B4</f>
        <v>Septiembre 2021</v>
      </c>
      <c r="D4" s="115"/>
      <c r="E4" s="115"/>
    </row>
    <row r="6" spans="1:7" ht="24" x14ac:dyDescent="0.2">
      <c r="A6" s="51" t="s">
        <v>344</v>
      </c>
      <c r="B6" s="51" t="s">
        <v>16</v>
      </c>
      <c r="C6" s="51" t="s">
        <v>17</v>
      </c>
      <c r="D6" s="51" t="s">
        <v>158</v>
      </c>
      <c r="E6" s="51" t="s">
        <v>159</v>
      </c>
    </row>
    <row r="7" spans="1:7" x14ac:dyDescent="0.2">
      <c r="A7" s="12">
        <v>1</v>
      </c>
      <c r="B7" s="52" t="s">
        <v>165</v>
      </c>
      <c r="C7" s="53">
        <v>125</v>
      </c>
      <c r="D7" s="86">
        <f>VLOOKUP(B7,ESTRUCTURAS!$A$7:$H$571,8,0)</f>
        <v>0</v>
      </c>
      <c r="E7" s="87">
        <f>C7*D7</f>
        <v>0</v>
      </c>
      <c r="G7" s="83"/>
    </row>
    <row r="8" spans="1:7" x14ac:dyDescent="0.2">
      <c r="A8" s="12">
        <v>2</v>
      </c>
      <c r="B8" s="52" t="s">
        <v>224</v>
      </c>
      <c r="C8" s="53">
        <v>68</v>
      </c>
      <c r="D8" s="86">
        <f>VLOOKUP(B8,ESTRUCTURAS!$A$7:$H$571,8,0)</f>
        <v>0</v>
      </c>
      <c r="E8" s="87">
        <f>C8*D8</f>
        <v>0</v>
      </c>
      <c r="G8" s="83"/>
    </row>
    <row r="9" spans="1:7" x14ac:dyDescent="0.2">
      <c r="A9" s="12">
        <v>3</v>
      </c>
      <c r="B9" s="52" t="s">
        <v>166</v>
      </c>
      <c r="C9" s="53">
        <v>18</v>
      </c>
      <c r="D9" s="86">
        <f>VLOOKUP(B9,ESTRUCTURAS!$A$7:$H$571,8,0)</f>
        <v>0</v>
      </c>
      <c r="E9" s="87">
        <f t="shared" ref="E9:E72" si="0">C9*D9</f>
        <v>0</v>
      </c>
      <c r="G9" s="83"/>
    </row>
    <row r="10" spans="1:7" x14ac:dyDescent="0.2">
      <c r="A10" s="12">
        <v>4</v>
      </c>
      <c r="B10" s="52" t="s">
        <v>167</v>
      </c>
      <c r="C10" s="53">
        <v>65</v>
      </c>
      <c r="D10" s="86">
        <f>VLOOKUP(B10,ESTRUCTURAS!$A$7:$H$571,8,0)</f>
        <v>0</v>
      </c>
      <c r="E10" s="87">
        <f t="shared" si="0"/>
        <v>0</v>
      </c>
      <c r="G10" s="83"/>
    </row>
    <row r="11" spans="1:7" x14ac:dyDescent="0.2">
      <c r="A11" s="12">
        <v>5</v>
      </c>
      <c r="B11" s="52" t="s">
        <v>168</v>
      </c>
      <c r="C11" s="53">
        <v>20</v>
      </c>
      <c r="D11" s="86">
        <f>VLOOKUP(B11,ESTRUCTURAS!$A$7:$H$571,8,0)</f>
        <v>0</v>
      </c>
      <c r="E11" s="87">
        <f t="shared" si="0"/>
        <v>0</v>
      </c>
      <c r="G11" s="83"/>
    </row>
    <row r="12" spans="1:7" x14ac:dyDescent="0.2">
      <c r="A12" s="12">
        <v>6</v>
      </c>
      <c r="B12" s="52" t="s">
        <v>169</v>
      </c>
      <c r="C12" s="53">
        <v>3</v>
      </c>
      <c r="D12" s="86">
        <f>VLOOKUP(B12,ESTRUCTURAS!$A$7:$H$571,8,0)</f>
        <v>0</v>
      </c>
      <c r="E12" s="87">
        <f t="shared" si="0"/>
        <v>0</v>
      </c>
      <c r="G12" s="83"/>
    </row>
    <row r="13" spans="1:7" ht="24" x14ac:dyDescent="0.2">
      <c r="A13" s="12">
        <v>7</v>
      </c>
      <c r="B13" s="52" t="s">
        <v>461</v>
      </c>
      <c r="C13" s="53">
        <v>2</v>
      </c>
      <c r="D13" s="86">
        <f>VLOOKUP(B13,MATERIALES!$B$7:$D$170,3,0)</f>
        <v>0</v>
      </c>
      <c r="E13" s="87">
        <f t="shared" si="0"/>
        <v>0</v>
      </c>
      <c r="G13" s="83"/>
    </row>
    <row r="14" spans="1:7" ht="36" x14ac:dyDescent="0.2">
      <c r="A14" s="12">
        <v>8</v>
      </c>
      <c r="B14" s="52" t="s">
        <v>462</v>
      </c>
      <c r="C14" s="53">
        <v>2</v>
      </c>
      <c r="D14" s="86">
        <f>VLOOKUP(B14,MATERIALES!$B$7:$D$170,3,0)</f>
        <v>0</v>
      </c>
      <c r="E14" s="87">
        <f t="shared" si="0"/>
        <v>0</v>
      </c>
      <c r="G14" s="83"/>
    </row>
    <row r="15" spans="1:7" ht="24" x14ac:dyDescent="0.2">
      <c r="A15" s="12">
        <v>9</v>
      </c>
      <c r="B15" s="52" t="s">
        <v>463</v>
      </c>
      <c r="C15" s="53">
        <v>2</v>
      </c>
      <c r="D15" s="86">
        <f>VLOOKUP(B15,MATERIALES!$B$7:$D$170,3,0)</f>
        <v>0</v>
      </c>
      <c r="E15" s="87">
        <f t="shared" si="0"/>
        <v>0</v>
      </c>
      <c r="G15" s="83"/>
    </row>
    <row r="16" spans="1:7" x14ac:dyDescent="0.2">
      <c r="A16" s="12">
        <v>10</v>
      </c>
      <c r="B16" s="52" t="s">
        <v>170</v>
      </c>
      <c r="C16" s="53">
        <v>2300.3510000000001</v>
      </c>
      <c r="D16" s="86">
        <f>VLOOKUP(B16,ESTRUCTURAS!$A$7:$H$571,8,0)</f>
        <v>0</v>
      </c>
      <c r="E16" s="87">
        <f t="shared" si="0"/>
        <v>0</v>
      </c>
      <c r="G16" s="83"/>
    </row>
    <row r="17" spans="1:7" x14ac:dyDescent="0.2">
      <c r="A17" s="12">
        <v>11</v>
      </c>
      <c r="B17" s="52" t="s">
        <v>464</v>
      </c>
      <c r="C17" s="53">
        <v>4079.92</v>
      </c>
      <c r="D17" s="86">
        <f>VLOOKUP(B17,ESTRUCTURAS!$A$7:$H$571,8,0)</f>
        <v>0</v>
      </c>
      <c r="E17" s="87">
        <f t="shared" si="0"/>
        <v>0</v>
      </c>
      <c r="G17" s="83"/>
    </row>
    <row r="18" spans="1:7" x14ac:dyDescent="0.2">
      <c r="A18" s="12">
        <v>12</v>
      </c>
      <c r="B18" s="52" t="s">
        <v>465</v>
      </c>
      <c r="C18" s="53">
        <v>17658.036</v>
      </c>
      <c r="D18" s="86">
        <f>VLOOKUP(B18,ESTRUCTURAS!$A$7:$H$571,8,0)</f>
        <v>0</v>
      </c>
      <c r="E18" s="87">
        <f t="shared" si="0"/>
        <v>0</v>
      </c>
      <c r="G18" s="83"/>
    </row>
    <row r="19" spans="1:7" x14ac:dyDescent="0.2">
      <c r="A19" s="12">
        <v>13</v>
      </c>
      <c r="B19" s="52" t="s">
        <v>171</v>
      </c>
      <c r="C19" s="53">
        <v>1472.0800000000002</v>
      </c>
      <c r="D19" s="86">
        <f>VLOOKUP(B19,ESTRUCTURAS!$A$7:$H$571,8,0)</f>
        <v>0</v>
      </c>
      <c r="E19" s="87">
        <f t="shared" si="0"/>
        <v>0</v>
      </c>
      <c r="G19" s="83"/>
    </row>
    <row r="20" spans="1:7" x14ac:dyDescent="0.2">
      <c r="A20" s="12">
        <v>14</v>
      </c>
      <c r="B20" s="52" t="s">
        <v>466</v>
      </c>
      <c r="C20" s="53">
        <v>11271.152999999998</v>
      </c>
      <c r="D20" s="86">
        <f>VLOOKUP(B20,ESTRUCTURAS!$A$7:$H$571,8,0)</f>
        <v>0</v>
      </c>
      <c r="E20" s="87">
        <f t="shared" si="0"/>
        <v>0</v>
      </c>
      <c r="G20" s="83"/>
    </row>
    <row r="21" spans="1:7" x14ac:dyDescent="0.2">
      <c r="A21" s="12">
        <v>15</v>
      </c>
      <c r="B21" s="52" t="s">
        <v>467</v>
      </c>
      <c r="C21" s="53">
        <v>278.72000000000003</v>
      </c>
      <c r="D21" s="86">
        <f>VLOOKUP(B21,ESTRUCTURAS!$A$7:$H$571,8,0)</f>
        <v>0</v>
      </c>
      <c r="E21" s="87">
        <f t="shared" si="0"/>
        <v>0</v>
      </c>
      <c r="G21" s="83"/>
    </row>
    <row r="22" spans="1:7" x14ac:dyDescent="0.2">
      <c r="A22" s="12">
        <v>16</v>
      </c>
      <c r="B22" s="52" t="s">
        <v>468</v>
      </c>
      <c r="C22" s="53">
        <v>3764.2969999999996</v>
      </c>
      <c r="D22" s="86">
        <f>VLOOKUP(B22,ESTRUCTURAS!$A$7:$H$571,8,0)</f>
        <v>0</v>
      </c>
      <c r="E22" s="87">
        <f t="shared" si="0"/>
        <v>0</v>
      </c>
      <c r="G22" s="83"/>
    </row>
    <row r="23" spans="1:7" x14ac:dyDescent="0.2">
      <c r="A23" s="12">
        <v>17</v>
      </c>
      <c r="B23" s="52" t="s">
        <v>172</v>
      </c>
      <c r="C23" s="53">
        <v>1692.0800000000002</v>
      </c>
      <c r="D23" s="86">
        <f>VLOOKUP(B23,ESTRUCTURAS!$A$7:$H$571,8,0)</f>
        <v>0</v>
      </c>
      <c r="E23" s="87">
        <f t="shared" si="0"/>
        <v>0</v>
      </c>
      <c r="G23" s="83"/>
    </row>
    <row r="24" spans="1:7" x14ac:dyDescent="0.2">
      <c r="A24" s="12">
        <v>18</v>
      </c>
      <c r="B24" s="52" t="s">
        <v>176</v>
      </c>
      <c r="C24" s="53">
        <v>630.33581499999991</v>
      </c>
      <c r="D24" s="86">
        <f>VLOOKUP(B24,ESTRUCTURAS!$A$7:$H$571,8,0)</f>
        <v>0</v>
      </c>
      <c r="E24" s="87">
        <f t="shared" si="0"/>
        <v>0</v>
      </c>
      <c r="G24" s="83"/>
    </row>
    <row r="25" spans="1:7" x14ac:dyDescent="0.2">
      <c r="A25" s="12">
        <v>19</v>
      </c>
      <c r="B25" s="52" t="s">
        <v>177</v>
      </c>
      <c r="C25" s="53">
        <v>1448.6056149999999</v>
      </c>
      <c r="D25" s="86">
        <f>VLOOKUP(B25,ESTRUCTURAS!$A$7:$H$571,8,0)</f>
        <v>0</v>
      </c>
      <c r="E25" s="87">
        <f t="shared" si="0"/>
        <v>0</v>
      </c>
      <c r="G25" s="83"/>
    </row>
    <row r="26" spans="1:7" x14ac:dyDescent="0.2">
      <c r="A26" s="12">
        <v>20</v>
      </c>
      <c r="B26" s="52" t="s">
        <v>178</v>
      </c>
      <c r="C26" s="53">
        <v>1413.3239999999998</v>
      </c>
      <c r="D26" s="86">
        <f>VLOOKUP(B26,ESTRUCTURAS!$A$7:$H$571,8,0)</f>
        <v>0</v>
      </c>
      <c r="E26" s="87">
        <f t="shared" si="0"/>
        <v>0</v>
      </c>
      <c r="G26" s="83"/>
    </row>
    <row r="27" spans="1:7" x14ac:dyDescent="0.2">
      <c r="A27" s="12">
        <v>21</v>
      </c>
      <c r="B27" s="52" t="s">
        <v>179</v>
      </c>
      <c r="C27" s="53">
        <v>1609.3969999999999</v>
      </c>
      <c r="D27" s="86">
        <f>VLOOKUP(B27,ESTRUCTURAS!$A$7:$H$571,8,0)</f>
        <v>0</v>
      </c>
      <c r="E27" s="87">
        <f t="shared" si="0"/>
        <v>0</v>
      </c>
      <c r="G27" s="83"/>
    </row>
    <row r="28" spans="1:7" x14ac:dyDescent="0.2">
      <c r="A28" s="12">
        <v>22</v>
      </c>
      <c r="B28" s="52" t="s">
        <v>469</v>
      </c>
      <c r="C28" s="53">
        <v>43</v>
      </c>
      <c r="D28" s="86">
        <f>VLOOKUP(B28,ESTRUCTURAS!$A$7:$H$571,8,0)</f>
        <v>0</v>
      </c>
      <c r="E28" s="87">
        <f t="shared" si="0"/>
        <v>0</v>
      </c>
      <c r="G28" s="83"/>
    </row>
    <row r="29" spans="1:7" x14ac:dyDescent="0.2">
      <c r="A29" s="12">
        <v>23</v>
      </c>
      <c r="B29" s="52" t="s">
        <v>222</v>
      </c>
      <c r="C29" s="53">
        <v>3</v>
      </c>
      <c r="D29" s="86">
        <f>VLOOKUP(B29,ESTRUCTURAS!$A$7:$H$571,8,0)</f>
        <v>0</v>
      </c>
      <c r="E29" s="87">
        <f t="shared" si="0"/>
        <v>0</v>
      </c>
      <c r="G29" s="83"/>
    </row>
    <row r="30" spans="1:7" x14ac:dyDescent="0.2">
      <c r="A30" s="12">
        <v>24</v>
      </c>
      <c r="B30" s="52" t="s">
        <v>223</v>
      </c>
      <c r="C30" s="53">
        <v>2</v>
      </c>
      <c r="D30" s="86">
        <f>VLOOKUP(B30,ESTRUCTURAS!$A$7:$H$571,8,0)</f>
        <v>0</v>
      </c>
      <c r="E30" s="87">
        <f t="shared" si="0"/>
        <v>0</v>
      </c>
      <c r="G30" s="83"/>
    </row>
    <row r="31" spans="1:7" x14ac:dyDescent="0.2">
      <c r="A31" s="12">
        <v>25</v>
      </c>
      <c r="B31" s="52" t="s">
        <v>180</v>
      </c>
      <c r="C31" s="53">
        <v>42</v>
      </c>
      <c r="D31" s="86">
        <f>VLOOKUP(B31,ESTRUCTURAS!$A$7:$H$571,8,0)</f>
        <v>0</v>
      </c>
      <c r="E31" s="87">
        <f t="shared" si="0"/>
        <v>0</v>
      </c>
      <c r="G31" s="83"/>
    </row>
    <row r="32" spans="1:7" x14ac:dyDescent="0.2">
      <c r="A32" s="12">
        <v>26</v>
      </c>
      <c r="B32" s="52" t="s">
        <v>181</v>
      </c>
      <c r="C32" s="53">
        <v>175</v>
      </c>
      <c r="D32" s="86">
        <f>VLOOKUP(B32,ESTRUCTURAS!$A$7:$H$571,8,0)</f>
        <v>0</v>
      </c>
      <c r="E32" s="87">
        <f t="shared" si="0"/>
        <v>0</v>
      </c>
      <c r="G32" s="83"/>
    </row>
    <row r="33" spans="1:7" x14ac:dyDescent="0.2">
      <c r="A33" s="12">
        <v>27</v>
      </c>
      <c r="B33" s="52" t="s">
        <v>182</v>
      </c>
      <c r="C33" s="53">
        <v>118</v>
      </c>
      <c r="D33" s="86">
        <f>VLOOKUP(B33,ESTRUCTURAS!$A$7:$H$571,8,0)</f>
        <v>0</v>
      </c>
      <c r="E33" s="87">
        <f t="shared" si="0"/>
        <v>0</v>
      </c>
      <c r="G33" s="83"/>
    </row>
    <row r="34" spans="1:7" x14ac:dyDescent="0.2">
      <c r="A34" s="12">
        <v>28</v>
      </c>
      <c r="B34" s="52" t="s">
        <v>175</v>
      </c>
      <c r="C34" s="53">
        <v>131</v>
      </c>
      <c r="D34" s="86">
        <f>VLOOKUP(B34,ESTRUCTURAS!$A$7:$H$571,8,0)</f>
        <v>0</v>
      </c>
      <c r="E34" s="87">
        <f t="shared" si="0"/>
        <v>0</v>
      </c>
      <c r="G34" s="83"/>
    </row>
    <row r="35" spans="1:7" x14ac:dyDescent="0.2">
      <c r="A35" s="12">
        <v>29</v>
      </c>
      <c r="B35" s="52" t="s">
        <v>470</v>
      </c>
      <c r="C35" s="53">
        <v>261</v>
      </c>
      <c r="D35" s="86">
        <f>VLOOKUP(B35,ESTRUCTURAS!$A$7:$H$571,8,0)</f>
        <v>0</v>
      </c>
      <c r="E35" s="87">
        <f t="shared" si="0"/>
        <v>0</v>
      </c>
      <c r="G35" s="83"/>
    </row>
    <row r="36" spans="1:7" x14ac:dyDescent="0.2">
      <c r="A36" s="12">
        <v>30</v>
      </c>
      <c r="B36" s="52" t="s">
        <v>183</v>
      </c>
      <c r="C36" s="53">
        <v>3</v>
      </c>
      <c r="D36" s="86">
        <f>VLOOKUP(B36,ESTRUCTURAS!$A$7:$H$571,8,0)</f>
        <v>0</v>
      </c>
      <c r="E36" s="87">
        <f t="shared" si="0"/>
        <v>0</v>
      </c>
      <c r="G36" s="83"/>
    </row>
    <row r="37" spans="1:7" x14ac:dyDescent="0.2">
      <c r="A37" s="12">
        <v>31</v>
      </c>
      <c r="B37" s="52" t="s">
        <v>184</v>
      </c>
      <c r="C37" s="53">
        <v>5</v>
      </c>
      <c r="D37" s="86">
        <f>VLOOKUP(B37,ESTRUCTURAS!$A$7:$H$571,8,0)</f>
        <v>0</v>
      </c>
      <c r="E37" s="87">
        <f t="shared" si="0"/>
        <v>0</v>
      </c>
      <c r="G37" s="83"/>
    </row>
    <row r="38" spans="1:7" x14ac:dyDescent="0.2">
      <c r="A38" s="12">
        <v>32</v>
      </c>
      <c r="B38" s="52" t="s">
        <v>185</v>
      </c>
      <c r="C38" s="53">
        <v>2</v>
      </c>
      <c r="D38" s="86">
        <f>VLOOKUP(B38,ESTRUCTURAS!$A$7:$H$571,8,0)</f>
        <v>0</v>
      </c>
      <c r="E38" s="87">
        <f t="shared" si="0"/>
        <v>0</v>
      </c>
      <c r="G38" s="83"/>
    </row>
    <row r="39" spans="1:7" x14ac:dyDescent="0.2">
      <c r="A39" s="12">
        <v>33</v>
      </c>
      <c r="B39" s="52" t="s">
        <v>186</v>
      </c>
      <c r="C39" s="53">
        <v>27</v>
      </c>
      <c r="D39" s="86">
        <f>VLOOKUP(B39,ESTRUCTURAS!$A$7:$H$571,8,0)</f>
        <v>0</v>
      </c>
      <c r="E39" s="87">
        <f t="shared" si="0"/>
        <v>0</v>
      </c>
      <c r="G39" s="83"/>
    </row>
    <row r="40" spans="1:7" x14ac:dyDescent="0.2">
      <c r="A40" s="12">
        <v>34</v>
      </c>
      <c r="B40" s="52" t="s">
        <v>225</v>
      </c>
      <c r="C40" s="53">
        <v>1</v>
      </c>
      <c r="D40" s="86">
        <f>VLOOKUP(B40,ESTRUCTURAS!$A$7:$H$571,8,0)</f>
        <v>0</v>
      </c>
      <c r="E40" s="87">
        <f t="shared" si="0"/>
        <v>0</v>
      </c>
      <c r="G40" s="83"/>
    </row>
    <row r="41" spans="1:7" x14ac:dyDescent="0.2">
      <c r="A41" s="12">
        <v>35</v>
      </c>
      <c r="B41" s="52" t="s">
        <v>471</v>
      </c>
      <c r="C41" s="53">
        <v>3</v>
      </c>
      <c r="D41" s="86">
        <f>VLOOKUP(B41,ESTRUCTURAS!$A$7:$H$571,8,0)</f>
        <v>0</v>
      </c>
      <c r="E41" s="87">
        <f t="shared" si="0"/>
        <v>0</v>
      </c>
      <c r="G41" s="83"/>
    </row>
    <row r="42" spans="1:7" x14ac:dyDescent="0.2">
      <c r="A42" s="12">
        <v>36</v>
      </c>
      <c r="B42" s="52" t="s">
        <v>226</v>
      </c>
      <c r="C42" s="53">
        <v>9</v>
      </c>
      <c r="D42" s="86">
        <f>VLOOKUP(B42,ESTRUCTURAS!$A$7:$H$571,8,0)</f>
        <v>0</v>
      </c>
      <c r="E42" s="87">
        <f t="shared" si="0"/>
        <v>0</v>
      </c>
      <c r="G42" s="83"/>
    </row>
    <row r="43" spans="1:7" x14ac:dyDescent="0.2">
      <c r="A43" s="12">
        <v>37</v>
      </c>
      <c r="B43" s="52" t="s">
        <v>436</v>
      </c>
      <c r="C43" s="53">
        <v>7</v>
      </c>
      <c r="D43" s="86">
        <f>VLOOKUP(B43,ESTRUCTURAS!$A$7:$H$571,8,0)</f>
        <v>0</v>
      </c>
      <c r="E43" s="87">
        <f t="shared" si="0"/>
        <v>0</v>
      </c>
      <c r="G43" s="83"/>
    </row>
    <row r="44" spans="1:7" x14ac:dyDescent="0.2">
      <c r="A44" s="12">
        <v>38</v>
      </c>
      <c r="B44" s="52" t="s">
        <v>472</v>
      </c>
      <c r="C44" s="53">
        <v>4</v>
      </c>
      <c r="D44" s="86">
        <f>VLOOKUP(B44,ESTRUCTURAS!$A$7:$H$571,8,0)</f>
        <v>0</v>
      </c>
      <c r="E44" s="87">
        <f t="shared" si="0"/>
        <v>0</v>
      </c>
      <c r="G44" s="83"/>
    </row>
    <row r="45" spans="1:7" x14ac:dyDescent="0.2">
      <c r="A45" s="12">
        <v>39</v>
      </c>
      <c r="B45" s="52" t="s">
        <v>187</v>
      </c>
      <c r="C45" s="53">
        <v>2</v>
      </c>
      <c r="D45" s="86">
        <f>VLOOKUP(B45,ESTRUCTURAS!$A$7:$H$571,8,0)</f>
        <v>0</v>
      </c>
      <c r="E45" s="87">
        <f t="shared" si="0"/>
        <v>0</v>
      </c>
      <c r="G45" s="83"/>
    </row>
    <row r="46" spans="1:7" x14ac:dyDescent="0.2">
      <c r="A46" s="12">
        <v>40</v>
      </c>
      <c r="B46" s="52" t="s">
        <v>188</v>
      </c>
      <c r="C46" s="53">
        <v>1</v>
      </c>
      <c r="D46" s="86">
        <f>VLOOKUP(B46,ESTRUCTURAS!$A$7:$H$571,8,0)</f>
        <v>0</v>
      </c>
      <c r="E46" s="87">
        <f t="shared" si="0"/>
        <v>0</v>
      </c>
      <c r="G46" s="83"/>
    </row>
    <row r="47" spans="1:7" x14ac:dyDescent="0.2">
      <c r="A47" s="12">
        <v>41</v>
      </c>
      <c r="B47" s="52" t="s">
        <v>189</v>
      </c>
      <c r="C47" s="53">
        <v>10</v>
      </c>
      <c r="D47" s="86">
        <f>VLOOKUP(B47,ESTRUCTURAS!$A$7:$H$571,8,0)</f>
        <v>0</v>
      </c>
      <c r="E47" s="87">
        <f t="shared" si="0"/>
        <v>0</v>
      </c>
      <c r="G47" s="83"/>
    </row>
    <row r="48" spans="1:7" x14ac:dyDescent="0.2">
      <c r="A48" s="12">
        <v>42</v>
      </c>
      <c r="B48" s="52" t="s">
        <v>190</v>
      </c>
      <c r="C48" s="53">
        <v>12</v>
      </c>
      <c r="D48" s="86">
        <f>VLOOKUP(B48,ESTRUCTURAS!$A$7:$H$571,8,0)</f>
        <v>0</v>
      </c>
      <c r="E48" s="87">
        <f t="shared" si="0"/>
        <v>0</v>
      </c>
      <c r="G48" s="83"/>
    </row>
    <row r="49" spans="1:7" x14ac:dyDescent="0.2">
      <c r="A49" s="12">
        <v>43</v>
      </c>
      <c r="B49" s="52" t="s">
        <v>473</v>
      </c>
      <c r="C49" s="53">
        <v>1</v>
      </c>
      <c r="D49" s="86">
        <f>VLOOKUP(B49,ESTRUCTURAS!$A$7:$H$571,8,0)</f>
        <v>0</v>
      </c>
      <c r="E49" s="87">
        <f t="shared" si="0"/>
        <v>0</v>
      </c>
      <c r="G49" s="83"/>
    </row>
    <row r="50" spans="1:7" x14ac:dyDescent="0.2">
      <c r="A50" s="12">
        <v>44</v>
      </c>
      <c r="B50" s="52" t="s">
        <v>191</v>
      </c>
      <c r="C50" s="53">
        <v>3</v>
      </c>
      <c r="D50" s="86">
        <f>VLOOKUP(B50,ESTRUCTURAS!$A$7:$H$571,8,0)</f>
        <v>0</v>
      </c>
      <c r="E50" s="87">
        <f t="shared" si="0"/>
        <v>0</v>
      </c>
      <c r="G50" s="83"/>
    </row>
    <row r="51" spans="1:7" x14ac:dyDescent="0.2">
      <c r="A51" s="12">
        <v>45</v>
      </c>
      <c r="B51" s="52" t="s">
        <v>192</v>
      </c>
      <c r="C51" s="53">
        <v>9</v>
      </c>
      <c r="D51" s="86">
        <f>VLOOKUP(B51,ESTRUCTURAS!$A$7:$H$571,8,0)</f>
        <v>0</v>
      </c>
      <c r="E51" s="87">
        <f t="shared" si="0"/>
        <v>0</v>
      </c>
      <c r="G51" s="83"/>
    </row>
    <row r="52" spans="1:7" x14ac:dyDescent="0.2">
      <c r="A52" s="12">
        <v>46</v>
      </c>
      <c r="B52" s="52" t="s">
        <v>474</v>
      </c>
      <c r="C52" s="53">
        <v>41</v>
      </c>
      <c r="D52" s="86">
        <f>VLOOKUP(B52,ESTRUCTURAS!$A$7:$H$571,8,0)</f>
        <v>0</v>
      </c>
      <c r="E52" s="87">
        <f t="shared" si="0"/>
        <v>0</v>
      </c>
      <c r="G52" s="83"/>
    </row>
    <row r="53" spans="1:7" x14ac:dyDescent="0.2">
      <c r="A53" s="12">
        <v>47</v>
      </c>
      <c r="B53" s="52" t="s">
        <v>475</v>
      </c>
      <c r="C53" s="53">
        <v>3</v>
      </c>
      <c r="D53" s="86">
        <f>VLOOKUP(B53,ESTRUCTURAS!$A$7:$H$571,8,0)</f>
        <v>0</v>
      </c>
      <c r="E53" s="87">
        <f t="shared" si="0"/>
        <v>0</v>
      </c>
      <c r="G53" s="83"/>
    </row>
    <row r="54" spans="1:7" x14ac:dyDescent="0.2">
      <c r="A54" s="12">
        <v>48</v>
      </c>
      <c r="B54" s="52" t="s">
        <v>476</v>
      </c>
      <c r="C54" s="53">
        <v>8</v>
      </c>
      <c r="D54" s="86">
        <f>VLOOKUP(B54,ESTRUCTURAS!$A$7:$H$571,8,0)</f>
        <v>0</v>
      </c>
      <c r="E54" s="87">
        <f t="shared" si="0"/>
        <v>0</v>
      </c>
      <c r="G54" s="83"/>
    </row>
    <row r="55" spans="1:7" x14ac:dyDescent="0.2">
      <c r="A55" s="12">
        <v>49</v>
      </c>
      <c r="B55" s="52" t="s">
        <v>477</v>
      </c>
      <c r="C55" s="53">
        <v>40</v>
      </c>
      <c r="D55" s="86">
        <f>VLOOKUP(B55,ESTRUCTURAS!$A$7:$H$571,8,0)</f>
        <v>0</v>
      </c>
      <c r="E55" s="87">
        <f t="shared" si="0"/>
        <v>0</v>
      </c>
      <c r="G55" s="83"/>
    </row>
    <row r="56" spans="1:7" x14ac:dyDescent="0.2">
      <c r="A56" s="12">
        <v>50</v>
      </c>
      <c r="B56" s="52" t="s">
        <v>478</v>
      </c>
      <c r="C56" s="53">
        <v>4</v>
      </c>
      <c r="D56" s="86">
        <f>VLOOKUP(B56,ESTRUCTURAS!$A$7:$H$571,8,0)</f>
        <v>0</v>
      </c>
      <c r="E56" s="87">
        <f t="shared" si="0"/>
        <v>0</v>
      </c>
      <c r="G56" s="83"/>
    </row>
    <row r="57" spans="1:7" x14ac:dyDescent="0.2">
      <c r="A57" s="12">
        <v>51</v>
      </c>
      <c r="B57" s="52" t="s">
        <v>437</v>
      </c>
      <c r="C57" s="53">
        <v>54</v>
      </c>
      <c r="D57" s="86">
        <f>VLOOKUP(B57,ESTRUCTURAS!$A$7:$H$571,8,0)</f>
        <v>0</v>
      </c>
      <c r="E57" s="87">
        <f t="shared" si="0"/>
        <v>0</v>
      </c>
      <c r="G57" s="83"/>
    </row>
    <row r="58" spans="1:7" x14ac:dyDescent="0.2">
      <c r="A58" s="12">
        <v>52</v>
      </c>
      <c r="B58" s="52" t="s">
        <v>479</v>
      </c>
      <c r="C58" s="53">
        <v>7</v>
      </c>
      <c r="D58" s="86">
        <f>VLOOKUP(B58,ESTRUCTURAS!$A$7:$H$571,8,0)</f>
        <v>0</v>
      </c>
      <c r="E58" s="87">
        <f t="shared" si="0"/>
        <v>0</v>
      </c>
      <c r="G58" s="83"/>
    </row>
    <row r="59" spans="1:7" x14ac:dyDescent="0.2">
      <c r="A59" s="12">
        <v>53</v>
      </c>
      <c r="B59" s="52" t="s">
        <v>193</v>
      </c>
      <c r="C59" s="53">
        <v>82</v>
      </c>
      <c r="D59" s="86">
        <f>VLOOKUP(B59,ESTRUCTURAS!$A$7:$H$571,8,0)</f>
        <v>0</v>
      </c>
      <c r="E59" s="87">
        <f t="shared" si="0"/>
        <v>0</v>
      </c>
      <c r="G59" s="83"/>
    </row>
    <row r="60" spans="1:7" x14ac:dyDescent="0.2">
      <c r="A60" s="12">
        <v>54</v>
      </c>
      <c r="B60" s="52" t="s">
        <v>194</v>
      </c>
      <c r="C60" s="53">
        <v>1</v>
      </c>
      <c r="D60" s="86">
        <f>VLOOKUP(B60,ESTRUCTURAS!$A$7:$H$571,8,0)</f>
        <v>0</v>
      </c>
      <c r="E60" s="87">
        <f t="shared" si="0"/>
        <v>0</v>
      </c>
      <c r="G60" s="83"/>
    </row>
    <row r="61" spans="1:7" x14ac:dyDescent="0.2">
      <c r="A61" s="12">
        <v>55</v>
      </c>
      <c r="B61" s="52" t="s">
        <v>195</v>
      </c>
      <c r="C61" s="53">
        <v>3</v>
      </c>
      <c r="D61" s="86">
        <f>VLOOKUP(B61,ESTRUCTURAS!$A$7:$H$571,8,0)</f>
        <v>0</v>
      </c>
      <c r="E61" s="87">
        <f t="shared" si="0"/>
        <v>0</v>
      </c>
      <c r="G61" s="83"/>
    </row>
    <row r="62" spans="1:7" x14ac:dyDescent="0.2">
      <c r="A62" s="12">
        <v>56</v>
      </c>
      <c r="B62" s="52" t="s">
        <v>196</v>
      </c>
      <c r="C62" s="53">
        <v>2</v>
      </c>
      <c r="D62" s="86">
        <f>VLOOKUP(B62,ESTRUCTURAS!$A$7:$H$571,8,0)</f>
        <v>0</v>
      </c>
      <c r="E62" s="87">
        <f t="shared" si="0"/>
        <v>0</v>
      </c>
      <c r="G62" s="83"/>
    </row>
    <row r="63" spans="1:7" x14ac:dyDescent="0.2">
      <c r="A63" s="12">
        <v>57</v>
      </c>
      <c r="B63" s="52" t="s">
        <v>480</v>
      </c>
      <c r="C63" s="53">
        <v>1</v>
      </c>
      <c r="D63" s="86">
        <f>VLOOKUP(B63,ESTRUCTURAS!$A$7:$H$571,8,0)</f>
        <v>0</v>
      </c>
      <c r="E63" s="87">
        <f t="shared" si="0"/>
        <v>0</v>
      </c>
      <c r="G63" s="83"/>
    </row>
    <row r="64" spans="1:7" x14ac:dyDescent="0.2">
      <c r="A64" s="12">
        <v>58</v>
      </c>
      <c r="B64" s="52" t="s">
        <v>197</v>
      </c>
      <c r="C64" s="53">
        <v>2</v>
      </c>
      <c r="D64" s="86">
        <f>VLOOKUP(B64,ESTRUCTURAS!$A$7:$H$571,8,0)</f>
        <v>0</v>
      </c>
      <c r="E64" s="87">
        <f t="shared" si="0"/>
        <v>0</v>
      </c>
      <c r="G64" s="83"/>
    </row>
    <row r="65" spans="1:7" x14ac:dyDescent="0.2">
      <c r="A65" s="12">
        <v>59</v>
      </c>
      <c r="B65" s="52" t="s">
        <v>198</v>
      </c>
      <c r="C65" s="53">
        <v>48</v>
      </c>
      <c r="D65" s="86">
        <f>VLOOKUP(B65,ESTRUCTURAS!$A$7:$H$571,8,0)</f>
        <v>0</v>
      </c>
      <c r="E65" s="87">
        <f t="shared" si="0"/>
        <v>0</v>
      </c>
      <c r="G65" s="83"/>
    </row>
    <row r="66" spans="1:7" x14ac:dyDescent="0.2">
      <c r="A66" s="12">
        <v>60</v>
      </c>
      <c r="B66" s="52" t="s">
        <v>199</v>
      </c>
      <c r="C66" s="53">
        <v>21</v>
      </c>
      <c r="D66" s="86">
        <f>VLOOKUP(B66,ESTRUCTURAS!$A$7:$H$571,8,0)</f>
        <v>0</v>
      </c>
      <c r="E66" s="87">
        <f t="shared" si="0"/>
        <v>0</v>
      </c>
      <c r="G66" s="83"/>
    </row>
    <row r="67" spans="1:7" x14ac:dyDescent="0.2">
      <c r="A67" s="12">
        <v>61</v>
      </c>
      <c r="B67" s="52" t="s">
        <v>200</v>
      </c>
      <c r="C67" s="53">
        <v>61</v>
      </c>
      <c r="D67" s="86">
        <f>VLOOKUP(B67,ESTRUCTURAS!$A$7:$H$571,8,0)</f>
        <v>0</v>
      </c>
      <c r="E67" s="87">
        <f t="shared" si="0"/>
        <v>0</v>
      </c>
      <c r="G67" s="83"/>
    </row>
    <row r="68" spans="1:7" x14ac:dyDescent="0.2">
      <c r="A68" s="12">
        <v>62</v>
      </c>
      <c r="B68" s="52" t="s">
        <v>481</v>
      </c>
      <c r="C68" s="53">
        <v>1</v>
      </c>
      <c r="D68" s="86">
        <f>VLOOKUP(B68,ESTRUCTURAS!$A$7:$H$571,8,0)</f>
        <v>0</v>
      </c>
      <c r="E68" s="87">
        <f t="shared" si="0"/>
        <v>0</v>
      </c>
      <c r="G68" s="83"/>
    </row>
    <row r="69" spans="1:7" x14ac:dyDescent="0.2">
      <c r="A69" s="12">
        <v>63</v>
      </c>
      <c r="B69" s="52" t="s">
        <v>482</v>
      </c>
      <c r="C69" s="53">
        <v>9</v>
      </c>
      <c r="D69" s="86">
        <f>VLOOKUP(B69,ESTRUCTURAS!$A$7:$H$571,8,0)</f>
        <v>0</v>
      </c>
      <c r="E69" s="87">
        <f t="shared" si="0"/>
        <v>0</v>
      </c>
      <c r="G69" s="83"/>
    </row>
    <row r="70" spans="1:7" x14ac:dyDescent="0.2">
      <c r="A70" s="12">
        <v>64</v>
      </c>
      <c r="B70" s="52" t="s">
        <v>174</v>
      </c>
      <c r="C70" s="53">
        <v>12</v>
      </c>
      <c r="D70" s="86">
        <f>VLOOKUP(B70,ESTRUCTURAS!$A$7:$H$571,8,0)</f>
        <v>0</v>
      </c>
      <c r="E70" s="87">
        <f t="shared" si="0"/>
        <v>0</v>
      </c>
      <c r="G70" s="83"/>
    </row>
    <row r="71" spans="1:7" ht="24" x14ac:dyDescent="0.2">
      <c r="A71" s="12">
        <v>65</v>
      </c>
      <c r="B71" s="52" t="s">
        <v>483</v>
      </c>
      <c r="C71" s="53">
        <v>2</v>
      </c>
      <c r="D71" s="86">
        <f>VLOOKUP(B71,ESTRUCTURAS!$A$7:$H$571,8,0)</f>
        <v>0</v>
      </c>
      <c r="E71" s="87">
        <f t="shared" si="0"/>
        <v>0</v>
      </c>
      <c r="G71" s="83"/>
    </row>
    <row r="72" spans="1:7" x14ac:dyDescent="0.2">
      <c r="A72" s="12">
        <v>66</v>
      </c>
      <c r="B72" s="52" t="s">
        <v>484</v>
      </c>
      <c r="C72" s="53">
        <v>25</v>
      </c>
      <c r="D72" s="86">
        <f>VLOOKUP(B72,ESTRUCTURAS!$A$7:$H$571,8,0)</f>
        <v>0</v>
      </c>
      <c r="E72" s="87">
        <f t="shared" si="0"/>
        <v>0</v>
      </c>
      <c r="G72" s="83"/>
    </row>
    <row r="73" spans="1:7" x14ac:dyDescent="0.2">
      <c r="A73" s="12">
        <v>67</v>
      </c>
      <c r="B73" s="52" t="s">
        <v>485</v>
      </c>
      <c r="C73" s="53">
        <v>23</v>
      </c>
      <c r="D73" s="86">
        <f>VLOOKUP(B73,ESTRUCTURAS!$A$7:$H$571,8,0)</f>
        <v>0</v>
      </c>
      <c r="E73" s="87">
        <f t="shared" ref="E73:E118" si="1">C73*D73</f>
        <v>0</v>
      </c>
      <c r="G73" s="83"/>
    </row>
    <row r="74" spans="1:7" x14ac:dyDescent="0.2">
      <c r="A74" s="12">
        <v>68</v>
      </c>
      <c r="B74" s="52" t="s">
        <v>173</v>
      </c>
      <c r="C74" s="53">
        <v>18</v>
      </c>
      <c r="D74" s="86">
        <f>VLOOKUP(B74,ESTRUCTURAS!$A$7:$H$571,8,0)</f>
        <v>0</v>
      </c>
      <c r="E74" s="87">
        <f t="shared" si="1"/>
        <v>0</v>
      </c>
      <c r="G74" s="83"/>
    </row>
    <row r="75" spans="1:7" x14ac:dyDescent="0.2">
      <c r="A75" s="12">
        <v>69</v>
      </c>
      <c r="B75" s="52" t="s">
        <v>201</v>
      </c>
      <c r="C75" s="53">
        <v>35</v>
      </c>
      <c r="D75" s="86">
        <f>VLOOKUP(B75,ESTRUCTURAS!$A$7:$H$571,8,0)</f>
        <v>0</v>
      </c>
      <c r="E75" s="87">
        <f t="shared" si="1"/>
        <v>0</v>
      </c>
      <c r="G75" s="83"/>
    </row>
    <row r="76" spans="1:7" x14ac:dyDescent="0.2">
      <c r="A76" s="12">
        <v>70</v>
      </c>
      <c r="B76" s="52" t="s">
        <v>202</v>
      </c>
      <c r="C76" s="53">
        <v>52</v>
      </c>
      <c r="D76" s="86">
        <f>VLOOKUP(B76,ESTRUCTURAS!$A$7:$H$571,8,0)</f>
        <v>0</v>
      </c>
      <c r="E76" s="87">
        <f t="shared" si="1"/>
        <v>0</v>
      </c>
      <c r="G76" s="83"/>
    </row>
    <row r="77" spans="1:7" x14ac:dyDescent="0.2">
      <c r="A77" s="12">
        <v>71</v>
      </c>
      <c r="B77" s="52" t="s">
        <v>203</v>
      </c>
      <c r="C77" s="53">
        <v>26</v>
      </c>
      <c r="D77" s="86">
        <f>VLOOKUP(B77,ESTRUCTURAS!$A$7:$H$571,8,0)</f>
        <v>0</v>
      </c>
      <c r="E77" s="87">
        <f t="shared" si="1"/>
        <v>0</v>
      </c>
      <c r="G77" s="83"/>
    </row>
    <row r="78" spans="1:7" x14ac:dyDescent="0.2">
      <c r="A78" s="12">
        <v>72</v>
      </c>
      <c r="B78" s="52" t="s">
        <v>486</v>
      </c>
      <c r="C78" s="53">
        <v>25</v>
      </c>
      <c r="D78" s="86">
        <f>VLOOKUP(B78,ESTRUCTURAS!$A$7:$H$571,8,0)</f>
        <v>0</v>
      </c>
      <c r="E78" s="87">
        <f t="shared" si="1"/>
        <v>0</v>
      </c>
      <c r="G78" s="83"/>
    </row>
    <row r="79" spans="1:7" x14ac:dyDescent="0.2">
      <c r="A79" s="12">
        <v>73</v>
      </c>
      <c r="B79" s="52" t="s">
        <v>487</v>
      </c>
      <c r="C79" s="53">
        <v>5</v>
      </c>
      <c r="D79" s="86">
        <f>VLOOKUP(B79,ESTRUCTURAS!$A$7:$H$571,8,0)</f>
        <v>0</v>
      </c>
      <c r="E79" s="87">
        <f t="shared" si="1"/>
        <v>0</v>
      </c>
      <c r="G79" s="83"/>
    </row>
    <row r="80" spans="1:7" x14ac:dyDescent="0.2">
      <c r="A80" s="12">
        <v>74</v>
      </c>
      <c r="B80" s="52" t="s">
        <v>438</v>
      </c>
      <c r="C80" s="53">
        <v>4</v>
      </c>
      <c r="D80" s="86">
        <f>VLOOKUP(B80,ESTRUCTURAS!$A$7:$H$571,8,0)</f>
        <v>0</v>
      </c>
      <c r="E80" s="87">
        <f t="shared" si="1"/>
        <v>0</v>
      </c>
      <c r="G80" s="83"/>
    </row>
    <row r="81" spans="1:7" x14ac:dyDescent="0.2">
      <c r="A81" s="12">
        <v>75</v>
      </c>
      <c r="B81" s="52" t="s">
        <v>488</v>
      </c>
      <c r="C81" s="53">
        <v>1</v>
      </c>
      <c r="D81" s="86">
        <f>VLOOKUP(B81,ESTRUCTURAS!$A$7:$H$571,8,0)</f>
        <v>0</v>
      </c>
      <c r="E81" s="87">
        <f t="shared" si="1"/>
        <v>0</v>
      </c>
      <c r="G81" s="83"/>
    </row>
    <row r="82" spans="1:7" x14ac:dyDescent="0.2">
      <c r="A82" s="12">
        <v>76</v>
      </c>
      <c r="B82" s="52" t="s">
        <v>439</v>
      </c>
      <c r="C82" s="53">
        <v>1</v>
      </c>
      <c r="D82" s="86">
        <f>VLOOKUP(B82,ESTRUCTURAS!$A$7:$H$571,8,0)</f>
        <v>0</v>
      </c>
      <c r="E82" s="87">
        <f t="shared" si="1"/>
        <v>0</v>
      </c>
      <c r="G82" s="83"/>
    </row>
    <row r="83" spans="1:7" x14ac:dyDescent="0.2">
      <c r="A83" s="12">
        <v>77</v>
      </c>
      <c r="B83" s="52" t="s">
        <v>489</v>
      </c>
      <c r="C83" s="53">
        <v>1</v>
      </c>
      <c r="D83" s="86">
        <f>VLOOKUP(B83,ESTRUCTURAS!$A$7:$H$571,8,0)</f>
        <v>0</v>
      </c>
      <c r="E83" s="87">
        <f t="shared" si="1"/>
        <v>0</v>
      </c>
      <c r="G83" s="83"/>
    </row>
    <row r="84" spans="1:7" x14ac:dyDescent="0.2">
      <c r="A84" s="12">
        <v>78</v>
      </c>
      <c r="B84" s="52" t="s">
        <v>490</v>
      </c>
      <c r="C84" s="53">
        <v>3</v>
      </c>
      <c r="D84" s="86">
        <f>VLOOKUP(B84,ESTRUCTURAS!$A$7:$H$571,8,0)</f>
        <v>0</v>
      </c>
      <c r="E84" s="87">
        <f t="shared" si="1"/>
        <v>0</v>
      </c>
      <c r="G84" s="83"/>
    </row>
    <row r="85" spans="1:7" x14ac:dyDescent="0.2">
      <c r="A85" s="12">
        <v>79</v>
      </c>
      <c r="B85" s="52" t="s">
        <v>204</v>
      </c>
      <c r="C85" s="53">
        <v>4</v>
      </c>
      <c r="D85" s="86">
        <f>VLOOKUP(B85,ESTRUCTURAS!$A$7:$H$571,8,0)</f>
        <v>0</v>
      </c>
      <c r="E85" s="87">
        <f t="shared" si="1"/>
        <v>0</v>
      </c>
      <c r="G85" s="83"/>
    </row>
    <row r="86" spans="1:7" x14ac:dyDescent="0.2">
      <c r="A86" s="12">
        <v>80</v>
      </c>
      <c r="B86" s="52" t="s">
        <v>491</v>
      </c>
      <c r="C86" s="53">
        <v>17</v>
      </c>
      <c r="D86" s="86">
        <f>VLOOKUP(B86,ESTRUCTURAS!$A$7:$H$571,8,0)</f>
        <v>0</v>
      </c>
      <c r="E86" s="87">
        <f t="shared" si="1"/>
        <v>0</v>
      </c>
      <c r="G86" s="83"/>
    </row>
    <row r="87" spans="1:7" x14ac:dyDescent="0.2">
      <c r="A87" s="12">
        <v>81</v>
      </c>
      <c r="B87" s="52" t="s">
        <v>492</v>
      </c>
      <c r="C87" s="53">
        <v>2</v>
      </c>
      <c r="D87" s="86">
        <f>VLOOKUP(B87,ESTRUCTURAS!$A$7:$H$571,8,0)</f>
        <v>0</v>
      </c>
      <c r="E87" s="87">
        <f t="shared" si="1"/>
        <v>0</v>
      </c>
      <c r="G87" s="83"/>
    </row>
    <row r="88" spans="1:7" x14ac:dyDescent="0.2">
      <c r="A88" s="12">
        <v>82</v>
      </c>
      <c r="B88" s="52" t="s">
        <v>493</v>
      </c>
      <c r="C88" s="53">
        <v>2</v>
      </c>
      <c r="D88" s="86">
        <f>VLOOKUP(B88,ESTRUCTURAS!$A$7:$H$571,8,0)</f>
        <v>0</v>
      </c>
      <c r="E88" s="87">
        <f t="shared" si="1"/>
        <v>0</v>
      </c>
      <c r="G88" s="83"/>
    </row>
    <row r="89" spans="1:7" x14ac:dyDescent="0.2">
      <c r="A89" s="12">
        <v>83</v>
      </c>
      <c r="B89" s="52" t="s">
        <v>205</v>
      </c>
      <c r="C89" s="53">
        <v>9</v>
      </c>
      <c r="D89" s="86">
        <f>VLOOKUP(B89,ESTRUCTURAS!$A$7:$H$571,8,0)</f>
        <v>0</v>
      </c>
      <c r="E89" s="87">
        <f t="shared" si="1"/>
        <v>0</v>
      </c>
      <c r="G89" s="83"/>
    </row>
    <row r="90" spans="1:7" x14ac:dyDescent="0.2">
      <c r="A90" s="12">
        <v>84</v>
      </c>
      <c r="B90" s="52" t="s">
        <v>494</v>
      </c>
      <c r="C90" s="53">
        <v>1</v>
      </c>
      <c r="D90" s="86">
        <f>VLOOKUP(B90,ESTRUCTURAS!$A$7:$H$571,8,0)</f>
        <v>0</v>
      </c>
      <c r="E90" s="87">
        <f t="shared" si="1"/>
        <v>0</v>
      </c>
      <c r="G90" s="83"/>
    </row>
    <row r="91" spans="1:7" x14ac:dyDescent="0.2">
      <c r="A91" s="12">
        <v>85</v>
      </c>
      <c r="B91" s="52" t="s">
        <v>440</v>
      </c>
      <c r="C91" s="53">
        <v>3</v>
      </c>
      <c r="D91" s="86">
        <f>VLOOKUP(B91,ESTRUCTURAS!$A$7:$H$571,8,0)</f>
        <v>0</v>
      </c>
      <c r="E91" s="87">
        <f t="shared" si="1"/>
        <v>0</v>
      </c>
      <c r="G91" s="83"/>
    </row>
    <row r="92" spans="1:7" x14ac:dyDescent="0.2">
      <c r="A92" s="12">
        <v>86</v>
      </c>
      <c r="B92" s="52" t="s">
        <v>441</v>
      </c>
      <c r="C92" s="53">
        <v>3</v>
      </c>
      <c r="D92" s="86">
        <f>VLOOKUP(B92,ESTRUCTURAS!$A$7:$H$571,8,0)</f>
        <v>0</v>
      </c>
      <c r="E92" s="87">
        <f t="shared" si="1"/>
        <v>0</v>
      </c>
      <c r="G92" s="83"/>
    </row>
    <row r="93" spans="1:7" x14ac:dyDescent="0.2">
      <c r="A93" s="12">
        <v>87</v>
      </c>
      <c r="B93" s="52" t="s">
        <v>442</v>
      </c>
      <c r="C93" s="53">
        <v>5</v>
      </c>
      <c r="D93" s="86">
        <f>VLOOKUP(B93,ESTRUCTURAS!$A$7:$H$571,8,0)</f>
        <v>0</v>
      </c>
      <c r="E93" s="87">
        <f t="shared" si="1"/>
        <v>0</v>
      </c>
      <c r="G93" s="83"/>
    </row>
    <row r="94" spans="1:7" x14ac:dyDescent="0.2">
      <c r="A94" s="12">
        <v>88</v>
      </c>
      <c r="B94" s="52" t="s">
        <v>206</v>
      </c>
      <c r="C94" s="53">
        <v>10</v>
      </c>
      <c r="D94" s="86">
        <f>VLOOKUP(B94,ESTRUCTURAS!$A$7:$H$571,8,0)</f>
        <v>0</v>
      </c>
      <c r="E94" s="87">
        <f t="shared" si="1"/>
        <v>0</v>
      </c>
      <c r="G94" s="83"/>
    </row>
    <row r="95" spans="1:7" x14ac:dyDescent="0.2">
      <c r="A95" s="12">
        <v>89</v>
      </c>
      <c r="B95" s="52" t="s">
        <v>443</v>
      </c>
      <c r="C95" s="53">
        <v>1</v>
      </c>
      <c r="D95" s="86">
        <f>VLOOKUP(B95,ESTRUCTURAS!$A$7:$H$571,8,0)</f>
        <v>0</v>
      </c>
      <c r="E95" s="87">
        <f t="shared" si="1"/>
        <v>0</v>
      </c>
      <c r="G95" s="83"/>
    </row>
    <row r="96" spans="1:7" x14ac:dyDescent="0.2">
      <c r="A96" s="12">
        <v>90</v>
      </c>
      <c r="B96" s="52" t="s">
        <v>207</v>
      </c>
      <c r="C96" s="53">
        <v>13</v>
      </c>
      <c r="D96" s="86">
        <f>VLOOKUP(B96,ESTRUCTURAS!$A$7:$H$571,8,0)</f>
        <v>0</v>
      </c>
      <c r="E96" s="87">
        <f t="shared" si="1"/>
        <v>0</v>
      </c>
      <c r="G96" s="83"/>
    </row>
    <row r="97" spans="1:7" x14ac:dyDescent="0.2">
      <c r="A97" s="12">
        <v>91</v>
      </c>
      <c r="B97" s="52" t="s">
        <v>208</v>
      </c>
      <c r="C97" s="53">
        <v>2</v>
      </c>
      <c r="D97" s="86">
        <f>VLOOKUP(B97,ESTRUCTURAS!$A$7:$H$571,8,0)</f>
        <v>0</v>
      </c>
      <c r="E97" s="87">
        <f t="shared" si="1"/>
        <v>0</v>
      </c>
      <c r="G97" s="83"/>
    </row>
    <row r="98" spans="1:7" x14ac:dyDescent="0.2">
      <c r="A98" s="12">
        <v>92</v>
      </c>
      <c r="B98" s="52" t="s">
        <v>209</v>
      </c>
      <c r="C98" s="53">
        <v>13</v>
      </c>
      <c r="D98" s="86">
        <f>VLOOKUP(B98,ESTRUCTURAS!$A$7:$H$571,8,0)</f>
        <v>0</v>
      </c>
      <c r="E98" s="87">
        <f t="shared" si="1"/>
        <v>0</v>
      </c>
      <c r="G98" s="83"/>
    </row>
    <row r="99" spans="1:7" x14ac:dyDescent="0.2">
      <c r="A99" s="12">
        <v>93</v>
      </c>
      <c r="B99" s="52" t="s">
        <v>495</v>
      </c>
      <c r="C99" s="53">
        <v>1</v>
      </c>
      <c r="D99" s="86">
        <f>VLOOKUP(B99,ESTRUCTURAS!$A$7:$H$571,8,0)</f>
        <v>0</v>
      </c>
      <c r="E99" s="87">
        <f t="shared" si="1"/>
        <v>0</v>
      </c>
      <c r="G99" s="83"/>
    </row>
    <row r="100" spans="1:7" x14ac:dyDescent="0.2">
      <c r="A100" s="12">
        <v>94</v>
      </c>
      <c r="B100" s="52" t="s">
        <v>210</v>
      </c>
      <c r="C100" s="53">
        <v>2</v>
      </c>
      <c r="D100" s="86">
        <f>VLOOKUP(B100,ESTRUCTURAS!$A$7:$H$571,8,0)</f>
        <v>0</v>
      </c>
      <c r="E100" s="87">
        <f t="shared" si="1"/>
        <v>0</v>
      </c>
      <c r="G100" s="83"/>
    </row>
    <row r="101" spans="1:7" x14ac:dyDescent="0.2">
      <c r="A101" s="12">
        <v>95</v>
      </c>
      <c r="B101" s="52" t="s">
        <v>211</v>
      </c>
      <c r="C101" s="53">
        <v>2</v>
      </c>
      <c r="D101" s="86">
        <f>VLOOKUP(B101,ESTRUCTURAS!$A$7:$H$571,8,0)</f>
        <v>0</v>
      </c>
      <c r="E101" s="87">
        <f t="shared" si="1"/>
        <v>0</v>
      </c>
      <c r="G101" s="83"/>
    </row>
    <row r="102" spans="1:7" x14ac:dyDescent="0.2">
      <c r="A102" s="12">
        <v>96</v>
      </c>
      <c r="B102" s="52" t="s">
        <v>212</v>
      </c>
      <c r="C102" s="53">
        <v>20</v>
      </c>
      <c r="D102" s="86">
        <f>VLOOKUP(B102,ESTRUCTURAS!$A$7:$H$571,8,0)</f>
        <v>0</v>
      </c>
      <c r="E102" s="87">
        <f t="shared" si="1"/>
        <v>0</v>
      </c>
      <c r="G102" s="83"/>
    </row>
    <row r="103" spans="1:7" x14ac:dyDescent="0.2">
      <c r="A103" s="12">
        <v>97</v>
      </c>
      <c r="B103" s="52" t="s">
        <v>496</v>
      </c>
      <c r="C103" s="53">
        <v>13</v>
      </c>
      <c r="D103" s="86">
        <f>VLOOKUP(B103,ESTRUCTURAS!$A$7:$H$571,8,0)</f>
        <v>0</v>
      </c>
      <c r="E103" s="87">
        <f t="shared" si="1"/>
        <v>0</v>
      </c>
      <c r="G103" s="83"/>
    </row>
    <row r="104" spans="1:7" x14ac:dyDescent="0.2">
      <c r="A104" s="12">
        <v>98</v>
      </c>
      <c r="B104" s="52" t="s">
        <v>497</v>
      </c>
      <c r="C104" s="53">
        <v>1</v>
      </c>
      <c r="D104" s="86">
        <f>VLOOKUP(B104,ESTRUCTURAS!$A$7:$H$571,8,0)</f>
        <v>0</v>
      </c>
      <c r="E104" s="87">
        <f t="shared" si="1"/>
        <v>0</v>
      </c>
      <c r="G104" s="83"/>
    </row>
    <row r="105" spans="1:7" x14ac:dyDescent="0.2">
      <c r="A105" s="12">
        <v>99</v>
      </c>
      <c r="B105" s="52" t="s">
        <v>213</v>
      </c>
      <c r="C105" s="53">
        <v>9</v>
      </c>
      <c r="D105" s="86">
        <f>VLOOKUP(B105,ESTRUCTURAS!$A$7:$H$571,8,0)</f>
        <v>0</v>
      </c>
      <c r="E105" s="87">
        <f t="shared" si="1"/>
        <v>0</v>
      </c>
      <c r="G105" s="83"/>
    </row>
    <row r="106" spans="1:7" x14ac:dyDescent="0.2">
      <c r="A106" s="12">
        <v>100</v>
      </c>
      <c r="B106" s="52" t="s">
        <v>214</v>
      </c>
      <c r="C106" s="53">
        <v>54</v>
      </c>
      <c r="D106" s="86">
        <f>VLOOKUP(B106,ESTRUCTURAS!$A$7:$H$571,8,0)</f>
        <v>0</v>
      </c>
      <c r="E106" s="87">
        <f t="shared" si="1"/>
        <v>0</v>
      </c>
      <c r="G106" s="83"/>
    </row>
    <row r="107" spans="1:7" x14ac:dyDescent="0.2">
      <c r="A107" s="12">
        <v>101</v>
      </c>
      <c r="B107" s="52" t="s">
        <v>215</v>
      </c>
      <c r="C107" s="53">
        <v>6</v>
      </c>
      <c r="D107" s="86">
        <f>VLOOKUP(B107,ESTRUCTURAS!$A$7:$H$571,8,0)</f>
        <v>0</v>
      </c>
      <c r="E107" s="87">
        <f t="shared" si="1"/>
        <v>0</v>
      </c>
      <c r="G107" s="83"/>
    </row>
    <row r="108" spans="1:7" x14ac:dyDescent="0.2">
      <c r="A108" s="12">
        <v>102</v>
      </c>
      <c r="B108" s="52" t="s">
        <v>216</v>
      </c>
      <c r="C108" s="53">
        <v>16</v>
      </c>
      <c r="D108" s="86">
        <f>VLOOKUP(B108,ESTRUCTURAS!$A$7:$H$571,8,0)</f>
        <v>0</v>
      </c>
      <c r="E108" s="87">
        <f t="shared" si="1"/>
        <v>0</v>
      </c>
      <c r="G108" s="83"/>
    </row>
    <row r="109" spans="1:7" x14ac:dyDescent="0.2">
      <c r="A109" s="12">
        <v>103</v>
      </c>
      <c r="B109" s="52" t="s">
        <v>498</v>
      </c>
      <c r="C109" s="53">
        <v>9</v>
      </c>
      <c r="D109" s="86">
        <f>VLOOKUP(B109,ESTRUCTURAS!$A$7:$H$571,8,0)</f>
        <v>0</v>
      </c>
      <c r="E109" s="87">
        <f t="shared" si="1"/>
        <v>0</v>
      </c>
      <c r="G109" s="83"/>
    </row>
    <row r="110" spans="1:7" x14ac:dyDescent="0.2">
      <c r="A110" s="12">
        <v>104</v>
      </c>
      <c r="B110" s="52" t="s">
        <v>217</v>
      </c>
      <c r="C110" s="53">
        <v>39</v>
      </c>
      <c r="D110" s="86">
        <f>VLOOKUP(B110,ESTRUCTURAS!$A$7:$H$571,8,0)</f>
        <v>0</v>
      </c>
      <c r="E110" s="87">
        <f t="shared" si="1"/>
        <v>0</v>
      </c>
      <c r="G110" s="83"/>
    </row>
    <row r="111" spans="1:7" x14ac:dyDescent="0.2">
      <c r="A111" s="12">
        <v>105</v>
      </c>
      <c r="B111" s="52" t="s">
        <v>218</v>
      </c>
      <c r="C111" s="53">
        <v>55</v>
      </c>
      <c r="D111" s="86">
        <f>VLOOKUP(B111,ESTRUCTURAS!$A$7:$H$571,8,0)</f>
        <v>0</v>
      </c>
      <c r="E111" s="87">
        <f t="shared" si="1"/>
        <v>0</v>
      </c>
      <c r="G111" s="83"/>
    </row>
    <row r="112" spans="1:7" x14ac:dyDescent="0.2">
      <c r="A112" s="12">
        <v>106</v>
      </c>
      <c r="B112" s="52" t="s">
        <v>499</v>
      </c>
      <c r="C112" s="53">
        <v>12</v>
      </c>
      <c r="D112" s="86">
        <f>VLOOKUP(B112,ESTRUCTURAS!$A$7:$H$571,8,0)</f>
        <v>0</v>
      </c>
      <c r="E112" s="87">
        <f t="shared" si="1"/>
        <v>0</v>
      </c>
      <c r="G112" s="83"/>
    </row>
    <row r="113" spans="1:7" x14ac:dyDescent="0.2">
      <c r="A113" s="12">
        <v>107</v>
      </c>
      <c r="B113" s="52" t="s">
        <v>500</v>
      </c>
      <c r="C113" s="53">
        <v>12</v>
      </c>
      <c r="D113" s="86">
        <f>VLOOKUP(B113,ESTRUCTURAS!$A$7:$H$571,8,0)</f>
        <v>0</v>
      </c>
      <c r="E113" s="87">
        <f t="shared" si="1"/>
        <v>0</v>
      </c>
      <c r="G113" s="83"/>
    </row>
    <row r="114" spans="1:7" x14ac:dyDescent="0.2">
      <c r="A114" s="12">
        <v>108</v>
      </c>
      <c r="B114" s="52" t="s">
        <v>501</v>
      </c>
      <c r="C114" s="53">
        <v>1</v>
      </c>
      <c r="D114" s="86">
        <f>VLOOKUP(B114,ESTRUCTURAS!$A$7:$H$571,8,0)</f>
        <v>0</v>
      </c>
      <c r="E114" s="87">
        <f t="shared" si="1"/>
        <v>0</v>
      </c>
      <c r="G114" s="83"/>
    </row>
    <row r="115" spans="1:7" x14ac:dyDescent="0.2">
      <c r="A115" s="12">
        <v>109</v>
      </c>
      <c r="B115" s="52" t="s">
        <v>444</v>
      </c>
      <c r="C115" s="53">
        <v>3</v>
      </c>
      <c r="D115" s="86">
        <f>VLOOKUP(B115,ESTRUCTURAS!$A$7:$H$571,8,0)</f>
        <v>0</v>
      </c>
      <c r="E115" s="87">
        <f t="shared" si="1"/>
        <v>0</v>
      </c>
      <c r="G115" s="83"/>
    </row>
    <row r="116" spans="1:7" x14ac:dyDescent="0.2">
      <c r="A116" s="12">
        <v>110</v>
      </c>
      <c r="B116" s="52" t="s">
        <v>219</v>
      </c>
      <c r="C116" s="53">
        <v>3</v>
      </c>
      <c r="D116" s="86">
        <f>VLOOKUP(B116,ESTRUCTURAS!$A$7:$H$571,8,0)</f>
        <v>0</v>
      </c>
      <c r="E116" s="87">
        <f t="shared" si="1"/>
        <v>0</v>
      </c>
      <c r="G116" s="83"/>
    </row>
    <row r="117" spans="1:7" x14ac:dyDescent="0.2">
      <c r="A117" s="12">
        <v>111</v>
      </c>
      <c r="B117" s="52" t="s">
        <v>220</v>
      </c>
      <c r="C117" s="53">
        <v>5</v>
      </c>
      <c r="D117" s="86">
        <f>VLOOKUP(B117,ESTRUCTURAS!$A$7:$H$571,8,0)</f>
        <v>0</v>
      </c>
      <c r="E117" s="87">
        <f t="shared" si="1"/>
        <v>0</v>
      </c>
      <c r="G117" s="83"/>
    </row>
    <row r="118" spans="1:7" x14ac:dyDescent="0.2">
      <c r="A118" s="12">
        <v>112</v>
      </c>
      <c r="B118" s="52" t="s">
        <v>221</v>
      </c>
      <c r="C118" s="53">
        <v>1</v>
      </c>
      <c r="D118" s="86">
        <f>VLOOKUP(B118,ESTRUCTURAS!$A$7:$H$571,8,0)</f>
        <v>0</v>
      </c>
      <c r="E118" s="87">
        <f t="shared" si="1"/>
        <v>0</v>
      </c>
      <c r="G118" s="83"/>
    </row>
    <row r="119" spans="1:7" x14ac:dyDescent="0.2">
      <c r="A119" s="126" t="s">
        <v>342</v>
      </c>
      <c r="B119" s="126"/>
      <c r="C119" s="126"/>
      <c r="D119" s="126"/>
      <c r="E119" s="89">
        <f>SUM(E7:E118)</f>
        <v>0</v>
      </c>
    </row>
    <row r="122" spans="1:7" x14ac:dyDescent="0.2">
      <c r="A122" s="110" t="s">
        <v>349</v>
      </c>
      <c r="B122" s="110"/>
      <c r="C122" s="123" t="str">
        <f>RESUMEN_OFERTA!B10</f>
        <v>XXXXXXXXX</v>
      </c>
      <c r="D122" s="124"/>
      <c r="E122" s="125"/>
    </row>
    <row r="123" spans="1:7" x14ac:dyDescent="0.2">
      <c r="A123" s="39"/>
      <c r="B123" s="15"/>
    </row>
    <row r="124" spans="1:7" x14ac:dyDescent="0.2">
      <c r="A124" s="39"/>
      <c r="B124" s="15"/>
    </row>
    <row r="125" spans="1:7" x14ac:dyDescent="0.2">
      <c r="A125" s="39"/>
      <c r="B125" s="15"/>
    </row>
    <row r="126" spans="1:7" x14ac:dyDescent="0.2">
      <c r="A126" s="110" t="s">
        <v>351</v>
      </c>
      <c r="B126" s="110"/>
    </row>
  </sheetData>
  <sheetProtection algorithmName="SHA-512" hashValue="C4sS1SAyJBwO2kZsLy/lM7wiK+KnMM0KFTtib+RQ49xI6OWR3G6VWgH9jcthurZ/xpw3JcVebb2WFMi6uCNw9w==" saltValue="pfKnDrYx6teJ9OBXZhYsqg==" spinCount="100000" sheet="1" objects="1" scenarios="1"/>
  <mergeCells count="10">
    <mergeCell ref="A122:B122"/>
    <mergeCell ref="C122:E122"/>
    <mergeCell ref="A126:B126"/>
    <mergeCell ref="A119:D119"/>
    <mergeCell ref="A1:E1"/>
    <mergeCell ref="A2:E2"/>
    <mergeCell ref="A3:B3"/>
    <mergeCell ref="C3:E3"/>
    <mergeCell ref="A4:B4"/>
    <mergeCell ref="C4:E4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21"/>
  <sheetViews>
    <sheetView zoomScaleNormal="100" workbookViewId="0">
      <selection activeCell="C10" sqref="C10:D10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x14ac:dyDescent="0.2">
      <c r="A1" s="127" t="s">
        <v>345</v>
      </c>
      <c r="B1" s="127"/>
      <c r="C1" s="127"/>
      <c r="D1" s="127"/>
      <c r="E1" s="127"/>
    </row>
    <row r="2" spans="1:6" x14ac:dyDescent="0.2">
      <c r="A2" s="127" t="s">
        <v>346</v>
      </c>
      <c r="B2" s="127"/>
      <c r="C2" s="127"/>
      <c r="D2" s="127"/>
      <c r="E2" s="127"/>
    </row>
    <row r="3" spans="1:6" x14ac:dyDescent="0.2">
      <c r="A3" s="128" t="s">
        <v>347</v>
      </c>
      <c r="B3" s="128"/>
      <c r="C3" s="129" t="str">
        <f>RESUMEN_OFERTA!B3</f>
        <v>JICA-EC-L1223-RSND-EEQUI-DI-OB-003</v>
      </c>
      <c r="D3" s="129"/>
      <c r="E3" s="129"/>
    </row>
    <row r="4" spans="1:6" x14ac:dyDescent="0.2">
      <c r="A4" s="128" t="s">
        <v>348</v>
      </c>
      <c r="B4" s="128"/>
      <c r="C4" s="115" t="str">
        <f>RESUMEN_OFERTA!B4</f>
        <v>Septiembre 2021</v>
      </c>
      <c r="D4" s="115"/>
      <c r="E4" s="115"/>
    </row>
    <row r="6" spans="1:6" ht="24" x14ac:dyDescent="0.2">
      <c r="A6" s="51" t="s">
        <v>344</v>
      </c>
      <c r="B6" s="51" t="s">
        <v>16</v>
      </c>
      <c r="C6" s="51" t="s">
        <v>17</v>
      </c>
      <c r="D6" s="51" t="s">
        <v>158</v>
      </c>
      <c r="E6" s="51" t="s">
        <v>159</v>
      </c>
    </row>
    <row r="7" spans="1:6" ht="24" x14ac:dyDescent="0.2">
      <c r="A7" s="54">
        <v>1</v>
      </c>
      <c r="B7" s="55" t="s">
        <v>162</v>
      </c>
      <c r="C7" s="52">
        <v>106</v>
      </c>
      <c r="D7" s="86">
        <f>VLOOKUP(B7,MATERIALES!$B$7:$D$170,3,0)</f>
        <v>0</v>
      </c>
      <c r="E7" s="87">
        <f>C7*D7</f>
        <v>0</v>
      </c>
      <c r="F7" s="56"/>
    </row>
    <row r="8" spans="1:6" x14ac:dyDescent="0.2">
      <c r="A8" s="54"/>
      <c r="B8" s="55" t="s">
        <v>502</v>
      </c>
      <c r="C8" s="52">
        <v>122</v>
      </c>
      <c r="D8" s="86">
        <f>VLOOKUP(B8,ESTRUCTURAS!$A$7:$H$526,8,0)</f>
        <v>0</v>
      </c>
      <c r="E8" s="87">
        <f>C8*D8</f>
        <v>0</v>
      </c>
      <c r="F8" s="56"/>
    </row>
    <row r="9" spans="1:6" ht="24" x14ac:dyDescent="0.2">
      <c r="A9" s="54">
        <v>2</v>
      </c>
      <c r="B9" s="55" t="s">
        <v>503</v>
      </c>
      <c r="C9" s="52">
        <v>20</v>
      </c>
      <c r="D9" s="86">
        <f>VLOOKUP(B9,MATERIALES!$B$7:$D$170,3,0)</f>
        <v>0</v>
      </c>
      <c r="E9" s="87">
        <f t="shared" ref="E9:E14" si="0">C9*D9</f>
        <v>0</v>
      </c>
      <c r="F9" s="56"/>
    </row>
    <row r="10" spans="1:6" ht="36" x14ac:dyDescent="0.2">
      <c r="A10" s="54"/>
      <c r="B10" s="55" t="s">
        <v>504</v>
      </c>
      <c r="C10" s="52">
        <v>119</v>
      </c>
      <c r="D10" s="86">
        <f>VLOOKUP(B10,MATERIALES!$B$7:$D$170,3,0)</f>
        <v>0</v>
      </c>
      <c r="E10" s="87">
        <f t="shared" si="0"/>
        <v>0</v>
      </c>
      <c r="F10" s="56"/>
    </row>
    <row r="11" spans="1:6" ht="36.75" customHeight="1" x14ac:dyDescent="0.2">
      <c r="A11" s="54">
        <v>3</v>
      </c>
      <c r="B11" s="55" t="s">
        <v>160</v>
      </c>
      <c r="C11" s="57">
        <v>2440</v>
      </c>
      <c r="D11" s="86">
        <f>VLOOKUP(B11,ESTRUCTURAS!$A$7:$H$526,8,0)</f>
        <v>0</v>
      </c>
      <c r="E11" s="87">
        <f t="shared" si="0"/>
        <v>0</v>
      </c>
      <c r="F11" s="56"/>
    </row>
    <row r="12" spans="1:6" ht="36.75" customHeight="1" x14ac:dyDescent="0.2">
      <c r="A12" s="54">
        <v>4</v>
      </c>
      <c r="B12" s="55" t="s">
        <v>161</v>
      </c>
      <c r="C12" s="52">
        <v>118</v>
      </c>
      <c r="D12" s="86">
        <f>VLOOKUP(B12,ESTRUCTURAS!$A$7:$H$526,8,0)</f>
        <v>0</v>
      </c>
      <c r="E12" s="87">
        <f t="shared" si="0"/>
        <v>0</v>
      </c>
      <c r="F12" s="56"/>
    </row>
    <row r="13" spans="1:6" ht="20.100000000000001" customHeight="1" x14ac:dyDescent="0.2">
      <c r="A13" s="54">
        <v>5</v>
      </c>
      <c r="B13" s="55" t="s">
        <v>23</v>
      </c>
      <c r="C13" s="52">
        <v>118</v>
      </c>
      <c r="D13" s="86">
        <f>VLOOKUP(B13,ESTRUCTURAS!$A$7:$H$526,8,0)</f>
        <v>0</v>
      </c>
      <c r="E13" s="87">
        <f t="shared" si="0"/>
        <v>0</v>
      </c>
      <c r="F13" s="56"/>
    </row>
    <row r="14" spans="1:6" ht="24" x14ac:dyDescent="0.2">
      <c r="A14" s="54">
        <v>6</v>
      </c>
      <c r="B14" s="55" t="s">
        <v>163</v>
      </c>
      <c r="C14" s="52">
        <v>122</v>
      </c>
      <c r="D14" s="86">
        <f>VLOOKUP(B14,MATERIALES!$B$7:$D$170,3,0)</f>
        <v>0</v>
      </c>
      <c r="E14" s="87">
        <f t="shared" si="0"/>
        <v>0</v>
      </c>
      <c r="F14" s="56"/>
    </row>
    <row r="15" spans="1:6" x14ac:dyDescent="0.2">
      <c r="A15" s="133" t="s">
        <v>342</v>
      </c>
      <c r="B15" s="133"/>
      <c r="C15" s="133"/>
      <c r="D15" s="133"/>
      <c r="E15" s="88">
        <f>SUM(E7:E14)</f>
        <v>0</v>
      </c>
    </row>
    <row r="17" spans="1:5" x14ac:dyDescent="0.2">
      <c r="A17" s="110" t="s">
        <v>349</v>
      </c>
      <c r="B17" s="110"/>
      <c r="C17" s="130" t="str">
        <f>RESUMEN_OFERTA!B10</f>
        <v>XXXXXXXXX</v>
      </c>
      <c r="D17" s="131"/>
      <c r="E17" s="132"/>
    </row>
    <row r="18" spans="1:5" x14ac:dyDescent="0.2">
      <c r="A18" s="39"/>
      <c r="B18" s="15"/>
    </row>
    <row r="19" spans="1:5" x14ac:dyDescent="0.2">
      <c r="A19" s="39"/>
      <c r="B19" s="15"/>
    </row>
    <row r="20" spans="1:5" x14ac:dyDescent="0.2">
      <c r="A20" s="39"/>
      <c r="B20" s="15"/>
    </row>
    <row r="21" spans="1:5" x14ac:dyDescent="0.2">
      <c r="A21" s="110" t="s">
        <v>351</v>
      </c>
      <c r="B21" s="110"/>
    </row>
  </sheetData>
  <sheetProtection algorithmName="SHA-512" hashValue="PlZ/aAgK2BlIvbqZ/uT7aj+xzDghPCIz83dLiDbKzwYbYXW2/PRLyflgdTTY1u3HnOjKXB+G/uE+o6WNOg+aFA==" saltValue="o3tzJYYzihjwXQEQIGqaUQ==" spinCount="100000" sheet="1" objects="1" scenarios="1"/>
  <mergeCells count="10">
    <mergeCell ref="A17:B17"/>
    <mergeCell ref="C17:E17"/>
    <mergeCell ref="A21:B21"/>
    <mergeCell ref="A15:D15"/>
    <mergeCell ref="A1:E1"/>
    <mergeCell ref="A2:E2"/>
    <mergeCell ref="A3:B3"/>
    <mergeCell ref="C3:E3"/>
    <mergeCell ref="A4:B4"/>
    <mergeCell ref="C4:E4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">
    <pageSetUpPr fitToPage="1"/>
  </sheetPr>
  <dimension ref="A1:H577"/>
  <sheetViews>
    <sheetView topLeftCell="A355" zoomScaleNormal="100" workbookViewId="0">
      <selection activeCell="G368" sqref="G368:G372"/>
    </sheetView>
  </sheetViews>
  <sheetFormatPr baseColWidth="10" defaultColWidth="24" defaultRowHeight="12" x14ac:dyDescent="0.25"/>
  <cols>
    <col min="1" max="1" width="17.140625" style="59" customWidth="1"/>
    <col min="2" max="2" width="13" style="58" bestFit="1" customWidth="1"/>
    <col min="3" max="3" width="42.28515625" style="60" customWidth="1"/>
    <col min="4" max="4" width="11.85546875" style="58" bestFit="1" customWidth="1"/>
    <col min="5" max="5" width="14" style="58" bestFit="1" customWidth="1"/>
    <col min="6" max="6" width="9.140625" style="58" bestFit="1" customWidth="1"/>
    <col min="7" max="7" width="14" style="58" bestFit="1" customWidth="1"/>
    <col min="8" max="8" width="14.28515625" style="58" bestFit="1" customWidth="1"/>
    <col min="9" max="16384" width="24" style="58"/>
  </cols>
  <sheetData>
    <row r="1" spans="1:8" ht="12" customHeight="1" x14ac:dyDescent="0.25">
      <c r="A1" s="137" t="s">
        <v>345</v>
      </c>
      <c r="B1" s="137"/>
      <c r="C1" s="137"/>
      <c r="D1" s="137"/>
      <c r="E1" s="137"/>
      <c r="F1" s="137"/>
      <c r="G1" s="137"/>
      <c r="H1" s="137"/>
    </row>
    <row r="2" spans="1:8" ht="12" customHeight="1" x14ac:dyDescent="0.25">
      <c r="A2" s="137" t="s">
        <v>346</v>
      </c>
      <c r="B2" s="137"/>
      <c r="C2" s="137"/>
      <c r="D2" s="137"/>
      <c r="E2" s="137"/>
      <c r="F2" s="137"/>
      <c r="G2" s="137"/>
      <c r="H2" s="137"/>
    </row>
    <row r="3" spans="1:8" x14ac:dyDescent="0.25">
      <c r="A3" s="137" t="s">
        <v>347</v>
      </c>
      <c r="B3" s="137"/>
      <c r="C3" s="137"/>
      <c r="D3" s="138" t="str">
        <f>RESUMEN_OFERTA!B3</f>
        <v>JICA-EC-L1223-RSND-EEQUI-DI-OB-003</v>
      </c>
      <c r="E3" s="138"/>
      <c r="F3" s="138"/>
      <c r="G3" s="138"/>
      <c r="H3" s="138"/>
    </row>
    <row r="4" spans="1:8" x14ac:dyDescent="0.2">
      <c r="A4" s="137" t="s">
        <v>348</v>
      </c>
      <c r="B4" s="137"/>
      <c r="C4" s="137"/>
      <c r="D4" s="139" t="str">
        <f>RESUMEN_OFERTA!B4</f>
        <v>Septiembre 2021</v>
      </c>
      <c r="E4" s="139"/>
      <c r="F4" s="139"/>
      <c r="G4" s="139"/>
      <c r="H4" s="139"/>
    </row>
    <row r="5" spans="1:8" x14ac:dyDescent="0.25">
      <c r="B5" s="59"/>
      <c r="C5" s="58"/>
      <c r="D5" s="60"/>
    </row>
    <row r="6" spans="1:8" ht="48" x14ac:dyDescent="0.25">
      <c r="A6" s="61" t="s">
        <v>335</v>
      </c>
      <c r="B6" s="61" t="s">
        <v>336</v>
      </c>
      <c r="C6" s="61" t="s">
        <v>337</v>
      </c>
      <c r="D6" s="62" t="s">
        <v>3</v>
      </c>
      <c r="E6" s="62" t="s">
        <v>25</v>
      </c>
      <c r="F6" s="62" t="s">
        <v>164</v>
      </c>
      <c r="G6" s="61" t="s">
        <v>338</v>
      </c>
      <c r="H6" s="61" t="s">
        <v>339</v>
      </c>
    </row>
    <row r="7" spans="1:8" ht="24" x14ac:dyDescent="0.25">
      <c r="A7" s="63" t="s">
        <v>165</v>
      </c>
      <c r="B7" s="64">
        <v>4750930</v>
      </c>
      <c r="C7" s="65" t="s">
        <v>231</v>
      </c>
      <c r="D7" s="64" t="s">
        <v>332</v>
      </c>
      <c r="E7" s="64">
        <v>6</v>
      </c>
      <c r="F7" s="66">
        <f>VLOOKUP(B7,MATERIALES!$A$7:$D$170,4,0)</f>
        <v>0</v>
      </c>
      <c r="G7" s="66">
        <f t="shared" ref="G7:G70" si="0">E7*F7</f>
        <v>0</v>
      </c>
      <c r="H7" s="66">
        <f>SUM(G7:G11)</f>
        <v>0</v>
      </c>
    </row>
    <row r="8" spans="1:8" ht="36" x14ac:dyDescent="0.25">
      <c r="A8" s="63"/>
      <c r="B8" s="64">
        <v>2056203</v>
      </c>
      <c r="C8" s="65" t="s">
        <v>232</v>
      </c>
      <c r="D8" s="64" t="s">
        <v>332</v>
      </c>
      <c r="E8" s="64">
        <v>3</v>
      </c>
      <c r="F8" s="66">
        <f>VLOOKUP(B8,MATERIALES!$A$7:$D$170,4,0)</f>
        <v>0</v>
      </c>
      <c r="G8" s="66">
        <f t="shared" si="0"/>
        <v>0</v>
      </c>
      <c r="H8" s="66"/>
    </row>
    <row r="9" spans="1:8" ht="24" x14ac:dyDescent="0.25">
      <c r="A9" s="63"/>
      <c r="B9" s="64">
        <v>2862220</v>
      </c>
      <c r="C9" s="65" t="s">
        <v>233</v>
      </c>
      <c r="D9" s="64" t="s">
        <v>332</v>
      </c>
      <c r="E9" s="64">
        <v>1</v>
      </c>
      <c r="F9" s="66">
        <f>VLOOKUP(B9,MATERIALES!$A$7:$D$170,4,0)</f>
        <v>0</v>
      </c>
      <c r="G9" s="66">
        <f t="shared" si="0"/>
        <v>0</v>
      </c>
      <c r="H9" s="66"/>
    </row>
    <row r="10" spans="1:8" ht="24" x14ac:dyDescent="0.25">
      <c r="A10" s="63"/>
      <c r="B10" s="64">
        <v>2820111</v>
      </c>
      <c r="C10" s="65" t="s">
        <v>234</v>
      </c>
      <c r="D10" s="64" t="s">
        <v>332</v>
      </c>
      <c r="E10" s="64">
        <v>1</v>
      </c>
      <c r="F10" s="66">
        <f>VLOOKUP(B10,MATERIALES!$A$7:$D$170,4,0)</f>
        <v>0</v>
      </c>
      <c r="G10" s="66">
        <f t="shared" si="0"/>
        <v>0</v>
      </c>
      <c r="H10" s="66"/>
    </row>
    <row r="11" spans="1:8" ht="24" x14ac:dyDescent="0.25">
      <c r="A11" s="63"/>
      <c r="B11" s="64">
        <v>1023139</v>
      </c>
      <c r="C11" s="65" t="s">
        <v>235</v>
      </c>
      <c r="D11" s="64" t="s">
        <v>8</v>
      </c>
      <c r="E11" s="64">
        <v>3</v>
      </c>
      <c r="F11" s="66">
        <f>VLOOKUP(B11,MATERIALES!$A$7:$D$170,4,0)</f>
        <v>0</v>
      </c>
      <c r="G11" s="66">
        <f t="shared" si="0"/>
        <v>0</v>
      </c>
      <c r="H11" s="66"/>
    </row>
    <row r="12" spans="1:8" ht="24" x14ac:dyDescent="0.25">
      <c r="A12" s="63" t="s">
        <v>502</v>
      </c>
      <c r="B12" s="64">
        <v>1021133</v>
      </c>
      <c r="C12" s="65" t="s">
        <v>288</v>
      </c>
      <c r="D12" s="64" t="s">
        <v>8</v>
      </c>
      <c r="E12" s="64">
        <v>6</v>
      </c>
      <c r="F12" s="66">
        <f>VLOOKUP(B12,MATERIALES!$A$7:$D$170,4,0)</f>
        <v>0</v>
      </c>
      <c r="G12" s="66">
        <f t="shared" si="0"/>
        <v>0</v>
      </c>
      <c r="H12" s="66">
        <f>SUM(G12:G22)</f>
        <v>0</v>
      </c>
    </row>
    <row r="13" spans="1:8" ht="36" x14ac:dyDescent="0.25">
      <c r="A13" s="63"/>
      <c r="B13" s="64">
        <v>2060104</v>
      </c>
      <c r="C13" s="65" t="s">
        <v>237</v>
      </c>
      <c r="D13" s="64" t="s">
        <v>332</v>
      </c>
      <c r="E13" s="64">
        <v>3</v>
      </c>
      <c r="F13" s="66">
        <f>VLOOKUP(B13,MATERIALES!$A$7:$D$170,4,0)</f>
        <v>0</v>
      </c>
      <c r="G13" s="66">
        <f t="shared" si="0"/>
        <v>0</v>
      </c>
      <c r="H13" s="66"/>
    </row>
    <row r="14" spans="1:8" x14ac:dyDescent="0.25">
      <c r="A14" s="63"/>
      <c r="B14" s="64">
        <v>7360116</v>
      </c>
      <c r="C14" s="65" t="s">
        <v>236</v>
      </c>
      <c r="D14" s="64" t="s">
        <v>334</v>
      </c>
      <c r="E14" s="64">
        <v>0.1</v>
      </c>
      <c r="F14" s="66">
        <f>VLOOKUP(B14,MATERIALES!$A$7:$D$170,4,0)</f>
        <v>0</v>
      </c>
      <c r="G14" s="66">
        <f t="shared" si="0"/>
        <v>0</v>
      </c>
      <c r="H14" s="66"/>
    </row>
    <row r="15" spans="1:8" x14ac:dyDescent="0.25">
      <c r="A15" s="63"/>
      <c r="B15" s="64">
        <v>7361755</v>
      </c>
      <c r="C15" s="65" t="s">
        <v>539</v>
      </c>
      <c r="D15" s="64" t="s">
        <v>332</v>
      </c>
      <c r="E15" s="64">
        <v>3</v>
      </c>
      <c r="F15" s="66">
        <f>VLOOKUP(B15,MATERIALES!$A$7:$D$170,4,0)</f>
        <v>0</v>
      </c>
      <c r="G15" s="66">
        <f t="shared" si="0"/>
        <v>0</v>
      </c>
      <c r="H15" s="66"/>
    </row>
    <row r="16" spans="1:8" x14ac:dyDescent="0.25">
      <c r="A16" s="63"/>
      <c r="B16" s="64">
        <v>7568208</v>
      </c>
      <c r="C16" s="65" t="s">
        <v>505</v>
      </c>
      <c r="D16" s="64" t="s">
        <v>332</v>
      </c>
      <c r="E16" s="64">
        <v>4</v>
      </c>
      <c r="F16" s="66">
        <f>VLOOKUP(B16,MATERIALES!$A$7:$D$170,4,0)</f>
        <v>0</v>
      </c>
      <c r="G16" s="66">
        <f t="shared" si="0"/>
        <v>0</v>
      </c>
      <c r="H16" s="66"/>
    </row>
    <row r="17" spans="1:8" x14ac:dyDescent="0.25">
      <c r="A17" s="63"/>
      <c r="B17" s="64">
        <v>2992814</v>
      </c>
      <c r="C17" s="65" t="s">
        <v>506</v>
      </c>
      <c r="D17" s="64" t="s">
        <v>332</v>
      </c>
      <c r="E17" s="64">
        <v>4</v>
      </c>
      <c r="F17" s="66">
        <f>VLOOKUP(B17,MATERIALES!$A$7:$D$170,4,0)</f>
        <v>0</v>
      </c>
      <c r="G17" s="66">
        <f t="shared" si="0"/>
        <v>0</v>
      </c>
      <c r="H17" s="66"/>
    </row>
    <row r="18" spans="1:8" ht="24" x14ac:dyDescent="0.25">
      <c r="A18" s="63"/>
      <c r="B18" s="64">
        <v>2361016</v>
      </c>
      <c r="C18" s="65" t="s">
        <v>507</v>
      </c>
      <c r="D18" s="64" t="s">
        <v>332</v>
      </c>
      <c r="E18" s="64">
        <v>2</v>
      </c>
      <c r="F18" s="66">
        <f>VLOOKUP(B18,MATERIALES!$A$7:$D$170,4,0)</f>
        <v>0</v>
      </c>
      <c r="G18" s="66">
        <f t="shared" si="0"/>
        <v>0</v>
      </c>
      <c r="H18" s="66"/>
    </row>
    <row r="19" spans="1:8" ht="24" x14ac:dyDescent="0.25">
      <c r="A19" s="63"/>
      <c r="B19" s="64">
        <v>2860106</v>
      </c>
      <c r="C19" s="65" t="s">
        <v>508</v>
      </c>
      <c r="D19" s="64" t="s">
        <v>332</v>
      </c>
      <c r="E19" s="64">
        <v>3</v>
      </c>
      <c r="F19" s="66">
        <f>VLOOKUP(B19,MATERIALES!$A$7:$D$170,4,0)</f>
        <v>0</v>
      </c>
      <c r="G19" s="66">
        <f t="shared" si="0"/>
        <v>0</v>
      </c>
      <c r="H19" s="66"/>
    </row>
    <row r="20" spans="1:8" ht="24" x14ac:dyDescent="0.25">
      <c r="A20" s="63"/>
      <c r="B20" s="64">
        <v>11751219</v>
      </c>
      <c r="C20" s="65" t="s">
        <v>509</v>
      </c>
      <c r="D20" s="64" t="s">
        <v>332</v>
      </c>
      <c r="E20" s="64">
        <v>0.1</v>
      </c>
      <c r="F20" s="66">
        <f>VLOOKUP(B20,MATERIALES!$A$7:$D$170,4,0)</f>
        <v>0</v>
      </c>
      <c r="G20" s="66">
        <f t="shared" si="0"/>
        <v>0</v>
      </c>
      <c r="H20" s="66"/>
    </row>
    <row r="21" spans="1:8" x14ac:dyDescent="0.25">
      <c r="A21" s="63"/>
      <c r="B21" s="64">
        <v>4353913</v>
      </c>
      <c r="C21" s="65" t="s">
        <v>510</v>
      </c>
      <c r="D21" s="64" t="s">
        <v>332</v>
      </c>
      <c r="E21" s="64">
        <v>3</v>
      </c>
      <c r="F21" s="66">
        <f>VLOOKUP(B21,MATERIALES!$A$7:$D$170,4,0)</f>
        <v>0</v>
      </c>
      <c r="G21" s="66">
        <f t="shared" si="0"/>
        <v>0</v>
      </c>
      <c r="H21" s="66"/>
    </row>
    <row r="22" spans="1:8" x14ac:dyDescent="0.25">
      <c r="A22" s="63"/>
      <c r="B22" s="64">
        <v>4751003</v>
      </c>
      <c r="C22" s="65" t="s">
        <v>511</v>
      </c>
      <c r="D22" s="64" t="s">
        <v>332</v>
      </c>
      <c r="E22" s="64">
        <v>5</v>
      </c>
      <c r="F22" s="66">
        <f>VLOOKUP(B22,MATERIALES!$A$7:$D$170,4,0)</f>
        <v>0</v>
      </c>
      <c r="G22" s="66">
        <f t="shared" si="0"/>
        <v>0</v>
      </c>
      <c r="H22" s="66"/>
    </row>
    <row r="23" spans="1:8" x14ac:dyDescent="0.25">
      <c r="A23" s="63" t="s">
        <v>224</v>
      </c>
      <c r="B23" s="64">
        <v>7360116</v>
      </c>
      <c r="C23" s="65" t="s">
        <v>236</v>
      </c>
      <c r="D23" s="64" t="s">
        <v>334</v>
      </c>
      <c r="E23" s="64">
        <v>0.1</v>
      </c>
      <c r="F23" s="66">
        <f>VLOOKUP(B23,MATERIALES!$A$7:$D$170,4,0)</f>
        <v>0</v>
      </c>
      <c r="G23" s="66">
        <f t="shared" si="0"/>
        <v>0</v>
      </c>
      <c r="H23" s="66">
        <f>SUM(G23:G25)</f>
        <v>0</v>
      </c>
    </row>
    <row r="24" spans="1:8" ht="24" x14ac:dyDescent="0.25">
      <c r="A24" s="63"/>
      <c r="B24" s="64">
        <v>1021133</v>
      </c>
      <c r="C24" s="65" t="s">
        <v>288</v>
      </c>
      <c r="D24" s="64" t="s">
        <v>8</v>
      </c>
      <c r="E24" s="64">
        <v>4.5</v>
      </c>
      <c r="F24" s="66">
        <f>VLOOKUP(B24,MATERIALES!$A$7:$D$170,4,0)</f>
        <v>0</v>
      </c>
      <c r="G24" s="66">
        <f t="shared" si="0"/>
        <v>0</v>
      </c>
      <c r="H24" s="66"/>
    </row>
    <row r="25" spans="1:8" ht="24" x14ac:dyDescent="0.25">
      <c r="A25" s="63"/>
      <c r="B25" s="64">
        <v>11751218</v>
      </c>
      <c r="C25" s="65" t="s">
        <v>445</v>
      </c>
      <c r="D25" s="64" t="s">
        <v>332</v>
      </c>
      <c r="E25" s="64">
        <v>0.15</v>
      </c>
      <c r="F25" s="66">
        <f>VLOOKUP(B25,MATERIALES!$A$7:$D$170,4,0)</f>
        <v>0</v>
      </c>
      <c r="G25" s="66">
        <f t="shared" si="0"/>
        <v>0</v>
      </c>
      <c r="H25" s="66"/>
    </row>
    <row r="26" spans="1:8" ht="24" x14ac:dyDescent="0.25">
      <c r="A26" s="63" t="s">
        <v>166</v>
      </c>
      <c r="B26" s="64">
        <v>1020133</v>
      </c>
      <c r="C26" s="65" t="s">
        <v>238</v>
      </c>
      <c r="D26" s="64" t="s">
        <v>8</v>
      </c>
      <c r="E26" s="64">
        <v>4</v>
      </c>
      <c r="F26" s="66">
        <f>VLOOKUP(B26,MATERIALES!$A$7:$D$170,4,0)</f>
        <v>0</v>
      </c>
      <c r="G26" s="66">
        <f t="shared" si="0"/>
        <v>0</v>
      </c>
      <c r="H26" s="66">
        <f>SUM(G26:G29)</f>
        <v>0</v>
      </c>
    </row>
    <row r="27" spans="1:8" ht="24" x14ac:dyDescent="0.25">
      <c r="A27" s="63"/>
      <c r="B27" s="64">
        <v>2795203</v>
      </c>
      <c r="C27" s="65" t="s">
        <v>239</v>
      </c>
      <c r="D27" s="64" t="s">
        <v>332</v>
      </c>
      <c r="E27" s="64">
        <v>1</v>
      </c>
      <c r="F27" s="66">
        <f>VLOOKUP(B27,MATERIALES!$A$7:$D$170,4,0)</f>
        <v>0</v>
      </c>
      <c r="G27" s="66">
        <f t="shared" si="0"/>
        <v>0</v>
      </c>
      <c r="H27" s="66"/>
    </row>
    <row r="28" spans="1:8" x14ac:dyDescent="0.25">
      <c r="A28" s="63"/>
      <c r="B28" s="64">
        <v>2795352</v>
      </c>
      <c r="C28" s="65" t="s">
        <v>240</v>
      </c>
      <c r="D28" s="64" t="s">
        <v>332</v>
      </c>
      <c r="E28" s="64">
        <v>1</v>
      </c>
      <c r="F28" s="66">
        <f>VLOOKUP(B28,MATERIALES!$A$7:$D$170,4,0)</f>
        <v>0</v>
      </c>
      <c r="G28" s="66">
        <f t="shared" si="0"/>
        <v>0</v>
      </c>
      <c r="H28" s="66"/>
    </row>
    <row r="29" spans="1:8" ht="36" x14ac:dyDescent="0.25">
      <c r="A29" s="63"/>
      <c r="B29" s="64">
        <v>2056201</v>
      </c>
      <c r="C29" s="65" t="s">
        <v>241</v>
      </c>
      <c r="D29" s="64" t="s">
        <v>332</v>
      </c>
      <c r="E29" s="64">
        <v>2</v>
      </c>
      <c r="F29" s="66">
        <f>VLOOKUP(B29,MATERIALES!$A$7:$D$170,4,0)</f>
        <v>0</v>
      </c>
      <c r="G29" s="66">
        <f t="shared" si="0"/>
        <v>0</v>
      </c>
      <c r="H29" s="66"/>
    </row>
    <row r="30" spans="1:8" ht="24" x14ac:dyDescent="0.25">
      <c r="A30" s="63" t="s">
        <v>167</v>
      </c>
      <c r="B30" s="64">
        <v>2785667</v>
      </c>
      <c r="C30" s="65" t="s">
        <v>243</v>
      </c>
      <c r="D30" s="64" t="s">
        <v>332</v>
      </c>
      <c r="E30" s="64">
        <v>1</v>
      </c>
      <c r="F30" s="66">
        <f>VLOOKUP(B30,MATERIALES!$A$7:$D$170,4,0)</f>
        <v>0</v>
      </c>
      <c r="G30" s="66">
        <f t="shared" si="0"/>
        <v>0</v>
      </c>
      <c r="H30" s="66">
        <f>SUM(G30:G32)</f>
        <v>0</v>
      </c>
    </row>
    <row r="31" spans="1:8" ht="24" x14ac:dyDescent="0.25">
      <c r="A31" s="63"/>
      <c r="B31" s="64">
        <v>1020127</v>
      </c>
      <c r="C31" s="65" t="s">
        <v>242</v>
      </c>
      <c r="D31" s="64" t="s">
        <v>8</v>
      </c>
      <c r="E31" s="64">
        <v>4.5</v>
      </c>
      <c r="F31" s="66">
        <f>VLOOKUP(B31,MATERIALES!$A$7:$D$170,4,0)</f>
        <v>0</v>
      </c>
      <c r="G31" s="66">
        <f t="shared" si="0"/>
        <v>0</v>
      </c>
      <c r="H31" s="66"/>
    </row>
    <row r="32" spans="1:8" ht="36" x14ac:dyDescent="0.25">
      <c r="A32" s="63"/>
      <c r="B32" s="64">
        <v>2056201</v>
      </c>
      <c r="C32" s="65" t="s">
        <v>241</v>
      </c>
      <c r="D32" s="64" t="s">
        <v>332</v>
      </c>
      <c r="E32" s="64">
        <v>2</v>
      </c>
      <c r="F32" s="66">
        <f>VLOOKUP(B32,MATERIALES!$A$7:$D$170,4,0)</f>
        <v>0</v>
      </c>
      <c r="G32" s="66">
        <f t="shared" si="0"/>
        <v>0</v>
      </c>
      <c r="H32" s="66"/>
    </row>
    <row r="33" spans="1:8" ht="24" x14ac:dyDescent="0.25">
      <c r="A33" s="63" t="s">
        <v>168</v>
      </c>
      <c r="B33" s="64">
        <v>2785673</v>
      </c>
      <c r="C33" s="65" t="s">
        <v>244</v>
      </c>
      <c r="D33" s="64" t="s">
        <v>332</v>
      </c>
      <c r="E33" s="64">
        <v>1</v>
      </c>
      <c r="F33" s="66">
        <f>VLOOKUP(B33,MATERIALES!$A$7:$D$170,4,0)</f>
        <v>0</v>
      </c>
      <c r="G33" s="66">
        <f t="shared" si="0"/>
        <v>0</v>
      </c>
      <c r="H33" s="66">
        <f>SUM(G33:G35)</f>
        <v>0</v>
      </c>
    </row>
    <row r="34" spans="1:8" ht="24" x14ac:dyDescent="0.25">
      <c r="A34" s="63"/>
      <c r="B34" s="64">
        <v>1020127</v>
      </c>
      <c r="C34" s="65" t="s">
        <v>242</v>
      </c>
      <c r="D34" s="64" t="s">
        <v>8</v>
      </c>
      <c r="E34" s="64">
        <v>4.5</v>
      </c>
      <c r="F34" s="66">
        <f>VLOOKUP(B34,MATERIALES!$A$7:$D$170,4,0)</f>
        <v>0</v>
      </c>
      <c r="G34" s="66">
        <f t="shared" si="0"/>
        <v>0</v>
      </c>
      <c r="H34" s="66"/>
    </row>
    <row r="35" spans="1:8" ht="36" x14ac:dyDescent="0.25">
      <c r="A35" s="63"/>
      <c r="B35" s="64">
        <v>2056201</v>
      </c>
      <c r="C35" s="65" t="s">
        <v>241</v>
      </c>
      <c r="D35" s="64" t="s">
        <v>332</v>
      </c>
      <c r="E35" s="64">
        <v>2</v>
      </c>
      <c r="F35" s="66">
        <f>VLOOKUP(B35,MATERIALES!$A$7:$D$170,4,0)</f>
        <v>0</v>
      </c>
      <c r="G35" s="66">
        <f t="shared" si="0"/>
        <v>0</v>
      </c>
      <c r="H35" s="66"/>
    </row>
    <row r="36" spans="1:8" ht="36" x14ac:dyDescent="0.25">
      <c r="A36" s="63" t="s">
        <v>169</v>
      </c>
      <c r="B36" s="64">
        <v>2785879</v>
      </c>
      <c r="C36" s="65" t="s">
        <v>245</v>
      </c>
      <c r="D36" s="64" t="s">
        <v>332</v>
      </c>
      <c r="E36" s="64">
        <v>1</v>
      </c>
      <c r="F36" s="66">
        <f>VLOOKUP(B36,MATERIALES!$A$7:$D$170,4,0)</f>
        <v>0</v>
      </c>
      <c r="G36" s="66">
        <f t="shared" si="0"/>
        <v>0</v>
      </c>
      <c r="H36" s="66">
        <f>SUM(G36:G38)</f>
        <v>0</v>
      </c>
    </row>
    <row r="37" spans="1:8" ht="24" x14ac:dyDescent="0.25">
      <c r="A37" s="63"/>
      <c r="B37" s="64">
        <v>1020127</v>
      </c>
      <c r="C37" s="65" t="s">
        <v>242</v>
      </c>
      <c r="D37" s="64" t="s">
        <v>8</v>
      </c>
      <c r="E37" s="64">
        <v>4.5</v>
      </c>
      <c r="F37" s="66">
        <f>VLOOKUP(B37,MATERIALES!$A$7:$D$170,4,0)</f>
        <v>0</v>
      </c>
      <c r="G37" s="66">
        <f t="shared" si="0"/>
        <v>0</v>
      </c>
      <c r="H37" s="66"/>
    </row>
    <row r="38" spans="1:8" ht="36" x14ac:dyDescent="0.25">
      <c r="A38" s="63"/>
      <c r="B38" s="64">
        <v>2056201</v>
      </c>
      <c r="C38" s="65" t="s">
        <v>241</v>
      </c>
      <c r="D38" s="64" t="s">
        <v>332</v>
      </c>
      <c r="E38" s="64">
        <v>2</v>
      </c>
      <c r="F38" s="66">
        <f>VLOOKUP(B38,MATERIALES!$A$7:$D$170,4,0)</f>
        <v>0</v>
      </c>
      <c r="G38" s="66">
        <f t="shared" si="0"/>
        <v>0</v>
      </c>
      <c r="H38" s="66"/>
    </row>
    <row r="39" spans="1:8" ht="24" x14ac:dyDescent="0.25">
      <c r="A39" s="63" t="s">
        <v>170</v>
      </c>
      <c r="B39" s="64">
        <v>1013139</v>
      </c>
      <c r="C39" s="65" t="s">
        <v>246</v>
      </c>
      <c r="D39" s="64" t="s">
        <v>8</v>
      </c>
      <c r="E39" s="64">
        <v>1</v>
      </c>
      <c r="F39" s="66">
        <f>VLOOKUP(B39,MATERIALES!$A$7:$D$170,4,0)</f>
        <v>0</v>
      </c>
      <c r="G39" s="66">
        <f t="shared" si="0"/>
        <v>0</v>
      </c>
      <c r="H39" s="66">
        <f t="shared" ref="H39:H46" si="1">G39</f>
        <v>0</v>
      </c>
    </row>
    <row r="40" spans="1:8" ht="24" x14ac:dyDescent="0.25">
      <c r="A40" s="63" t="s">
        <v>464</v>
      </c>
      <c r="B40" s="64">
        <v>1013142</v>
      </c>
      <c r="C40" s="65" t="s">
        <v>512</v>
      </c>
      <c r="D40" s="64" t="s">
        <v>8</v>
      </c>
      <c r="E40" s="64">
        <v>1</v>
      </c>
      <c r="F40" s="66">
        <f>VLOOKUP(B40,MATERIALES!$A$7:$D$170,4,0)</f>
        <v>0</v>
      </c>
      <c r="G40" s="66">
        <f t="shared" si="0"/>
        <v>0</v>
      </c>
      <c r="H40" s="66">
        <f t="shared" si="1"/>
        <v>0</v>
      </c>
    </row>
    <row r="41" spans="1:8" ht="24" x14ac:dyDescent="0.25">
      <c r="A41" s="63" t="s">
        <v>465</v>
      </c>
      <c r="B41" s="64">
        <v>1013143</v>
      </c>
      <c r="C41" s="65" t="s">
        <v>513</v>
      </c>
      <c r="D41" s="64" t="s">
        <v>8</v>
      </c>
      <c r="E41" s="64">
        <v>1</v>
      </c>
      <c r="F41" s="66">
        <f>VLOOKUP(B41,MATERIALES!$A$7:$D$170,4,0)</f>
        <v>0</v>
      </c>
      <c r="G41" s="66">
        <f t="shared" si="0"/>
        <v>0</v>
      </c>
      <c r="H41" s="66">
        <f t="shared" si="1"/>
        <v>0</v>
      </c>
    </row>
    <row r="42" spans="1:8" ht="24" x14ac:dyDescent="0.25">
      <c r="A42" s="63" t="s">
        <v>171</v>
      </c>
      <c r="B42" s="64">
        <v>1310441</v>
      </c>
      <c r="C42" s="65" t="s">
        <v>251</v>
      </c>
      <c r="D42" s="64" t="s">
        <v>8</v>
      </c>
      <c r="E42" s="64">
        <v>1</v>
      </c>
      <c r="F42" s="66">
        <f>VLOOKUP(B42,MATERIALES!$A$7:$D$170,4,0)</f>
        <v>0</v>
      </c>
      <c r="G42" s="66">
        <f t="shared" si="0"/>
        <v>0</v>
      </c>
      <c r="H42" s="66">
        <f t="shared" si="1"/>
        <v>0</v>
      </c>
    </row>
    <row r="43" spans="1:8" ht="24" x14ac:dyDescent="0.25">
      <c r="A43" s="63" t="s">
        <v>466</v>
      </c>
      <c r="B43" s="64">
        <v>1310443</v>
      </c>
      <c r="C43" s="65" t="s">
        <v>514</v>
      </c>
      <c r="D43" s="64" t="s">
        <v>8</v>
      </c>
      <c r="E43" s="64">
        <v>1</v>
      </c>
      <c r="F43" s="66">
        <f>VLOOKUP(B43,MATERIALES!$A$7:$D$170,4,0)</f>
        <v>0</v>
      </c>
      <c r="G43" s="66">
        <f t="shared" si="0"/>
        <v>0</v>
      </c>
      <c r="H43" s="66">
        <f t="shared" si="1"/>
        <v>0</v>
      </c>
    </row>
    <row r="44" spans="1:8" ht="24" x14ac:dyDescent="0.25">
      <c r="A44" s="63" t="s">
        <v>467</v>
      </c>
      <c r="B44" s="64">
        <v>1320441</v>
      </c>
      <c r="C44" s="65" t="s">
        <v>515</v>
      </c>
      <c r="D44" s="64" t="s">
        <v>8</v>
      </c>
      <c r="E44" s="64">
        <v>1</v>
      </c>
      <c r="F44" s="66">
        <f>VLOOKUP(B44,MATERIALES!$A$7:$D$170,4,0)</f>
        <v>0</v>
      </c>
      <c r="G44" s="66">
        <f t="shared" si="0"/>
        <v>0</v>
      </c>
      <c r="H44" s="66">
        <f t="shared" si="1"/>
        <v>0</v>
      </c>
    </row>
    <row r="45" spans="1:8" ht="24" x14ac:dyDescent="0.25">
      <c r="A45" s="63" t="s">
        <v>468</v>
      </c>
      <c r="B45" s="64">
        <v>1014144</v>
      </c>
      <c r="C45" s="65" t="s">
        <v>516</v>
      </c>
      <c r="D45" s="64" t="s">
        <v>8</v>
      </c>
      <c r="E45" s="64">
        <v>1</v>
      </c>
      <c r="F45" s="66">
        <f>VLOOKUP(B45,MATERIALES!$A$7:$D$170,4,0)</f>
        <v>0</v>
      </c>
      <c r="G45" s="66">
        <f t="shared" si="0"/>
        <v>0</v>
      </c>
      <c r="H45" s="66">
        <f t="shared" si="1"/>
        <v>0</v>
      </c>
    </row>
    <row r="46" spans="1:8" ht="24" x14ac:dyDescent="0.25">
      <c r="A46" s="63" t="s">
        <v>172</v>
      </c>
      <c r="B46" s="64">
        <v>1014141</v>
      </c>
      <c r="C46" s="65" t="s">
        <v>252</v>
      </c>
      <c r="D46" s="64" t="s">
        <v>8</v>
      </c>
      <c r="E46" s="64">
        <v>1</v>
      </c>
      <c r="F46" s="66">
        <f>VLOOKUP(B46,MATERIALES!$A$7:$D$170,4,0)</f>
        <v>0</v>
      </c>
      <c r="G46" s="66">
        <f t="shared" si="0"/>
        <v>0</v>
      </c>
      <c r="H46" s="66">
        <f t="shared" si="1"/>
        <v>0</v>
      </c>
    </row>
    <row r="47" spans="1:8" ht="24" x14ac:dyDescent="0.25">
      <c r="A47" s="63" t="s">
        <v>176</v>
      </c>
      <c r="B47" s="64">
        <v>1102237</v>
      </c>
      <c r="C47" s="65" t="s">
        <v>257</v>
      </c>
      <c r="D47" s="64" t="s">
        <v>8</v>
      </c>
      <c r="E47" s="64">
        <v>1</v>
      </c>
      <c r="F47" s="66">
        <f>VLOOKUP(B47,MATERIALES!$A$7:$D$170,4,0)</f>
        <v>0</v>
      </c>
      <c r="G47" s="66">
        <f t="shared" si="0"/>
        <v>0</v>
      </c>
      <c r="H47" s="66">
        <f>SUM(G47)</f>
        <v>0</v>
      </c>
    </row>
    <row r="48" spans="1:8" ht="36" x14ac:dyDescent="0.25">
      <c r="A48" s="63" t="s">
        <v>177</v>
      </c>
      <c r="B48" s="64">
        <v>1103641</v>
      </c>
      <c r="C48" s="65" t="s">
        <v>259</v>
      </c>
      <c r="D48" s="64" t="s">
        <v>8</v>
      </c>
      <c r="E48" s="64">
        <v>1</v>
      </c>
      <c r="F48" s="66">
        <f>VLOOKUP(B48,MATERIALES!$A$7:$D$170,4,0)</f>
        <v>0</v>
      </c>
      <c r="G48" s="66">
        <f t="shared" si="0"/>
        <v>0</v>
      </c>
      <c r="H48" s="66">
        <f t="shared" ref="H48:H50" si="2">G48</f>
        <v>0</v>
      </c>
    </row>
    <row r="49" spans="1:8" ht="36" x14ac:dyDescent="0.25">
      <c r="A49" s="63" t="s">
        <v>178</v>
      </c>
      <c r="B49" s="64">
        <v>1103642</v>
      </c>
      <c r="C49" s="65" t="s">
        <v>260</v>
      </c>
      <c r="D49" s="64" t="s">
        <v>8</v>
      </c>
      <c r="E49" s="64">
        <v>1</v>
      </c>
      <c r="F49" s="66">
        <f>VLOOKUP(B49,MATERIALES!$A$7:$D$170,4,0)</f>
        <v>0</v>
      </c>
      <c r="G49" s="66">
        <f t="shared" si="0"/>
        <v>0</v>
      </c>
      <c r="H49" s="66">
        <f t="shared" si="2"/>
        <v>0</v>
      </c>
    </row>
    <row r="50" spans="1:8" ht="36" x14ac:dyDescent="0.25">
      <c r="A50" s="63" t="s">
        <v>179</v>
      </c>
      <c r="B50" s="64">
        <v>1103643</v>
      </c>
      <c r="C50" s="65" t="s">
        <v>261</v>
      </c>
      <c r="D50" s="64" t="s">
        <v>8</v>
      </c>
      <c r="E50" s="64">
        <v>1</v>
      </c>
      <c r="F50" s="66">
        <f>VLOOKUP(B50,MATERIALES!$A$7:$D$170,4,0)</f>
        <v>0</v>
      </c>
      <c r="G50" s="66">
        <f t="shared" si="0"/>
        <v>0</v>
      </c>
      <c r="H50" s="66">
        <f t="shared" si="2"/>
        <v>0</v>
      </c>
    </row>
    <row r="51" spans="1:8" ht="36" x14ac:dyDescent="0.25">
      <c r="A51" s="63" t="s">
        <v>160</v>
      </c>
      <c r="B51" s="64">
        <v>1104335</v>
      </c>
      <c r="C51" s="65" t="s">
        <v>262</v>
      </c>
      <c r="D51" s="64" t="s">
        <v>8</v>
      </c>
      <c r="E51" s="64">
        <v>1</v>
      </c>
      <c r="F51" s="66">
        <f>VLOOKUP(B51,MATERIALES!$A$7:$D$170,4,0)</f>
        <v>0</v>
      </c>
      <c r="G51" s="66">
        <f t="shared" si="0"/>
        <v>0</v>
      </c>
      <c r="H51" s="66">
        <f>SUM(G51)</f>
        <v>0</v>
      </c>
    </row>
    <row r="52" spans="1:8" ht="24" x14ac:dyDescent="0.25">
      <c r="A52" s="63" t="s">
        <v>469</v>
      </c>
      <c r="B52" s="64">
        <v>2820101</v>
      </c>
      <c r="C52" s="65" t="s">
        <v>266</v>
      </c>
      <c r="D52" s="64" t="s">
        <v>332</v>
      </c>
      <c r="E52" s="64">
        <v>1</v>
      </c>
      <c r="F52" s="66">
        <f>VLOOKUP(B52,MATERIALES!$A$7:$D$170,4,0)</f>
        <v>0</v>
      </c>
      <c r="G52" s="66">
        <f t="shared" si="0"/>
        <v>0</v>
      </c>
      <c r="H52" s="66">
        <f>SUM(G52+G53+G54+G55)</f>
        <v>0</v>
      </c>
    </row>
    <row r="53" spans="1:8" ht="24" x14ac:dyDescent="0.25">
      <c r="A53" s="63"/>
      <c r="B53" s="64">
        <v>2010502</v>
      </c>
      <c r="C53" s="65" t="s">
        <v>264</v>
      </c>
      <c r="D53" s="64" t="s">
        <v>332</v>
      </c>
      <c r="E53" s="64">
        <v>2</v>
      </c>
      <c r="F53" s="66">
        <f>VLOOKUP(B53,MATERIALES!$A$7:$D$170,4,0)</f>
        <v>0</v>
      </c>
      <c r="G53" s="66">
        <f t="shared" si="0"/>
        <v>0</v>
      </c>
      <c r="H53" s="66"/>
    </row>
    <row r="54" spans="1:8" ht="24" x14ac:dyDescent="0.25">
      <c r="A54" s="63"/>
      <c r="B54" s="64">
        <v>2817102</v>
      </c>
      <c r="C54" s="65" t="s">
        <v>517</v>
      </c>
      <c r="D54" s="64" t="s">
        <v>332</v>
      </c>
      <c r="E54" s="64">
        <v>1</v>
      </c>
      <c r="F54" s="66">
        <f>VLOOKUP(B54,MATERIALES!$A$7:$D$170,4,0)</f>
        <v>0</v>
      </c>
      <c r="G54" s="66">
        <f t="shared" si="0"/>
        <v>0</v>
      </c>
      <c r="H54" s="66"/>
    </row>
    <row r="55" spans="1:8" ht="24" x14ac:dyDescent="0.25">
      <c r="A55" s="63"/>
      <c r="B55" s="64">
        <v>2280141</v>
      </c>
      <c r="C55" s="65" t="s">
        <v>265</v>
      </c>
      <c r="D55" s="64" t="s">
        <v>332</v>
      </c>
      <c r="E55" s="64">
        <v>2</v>
      </c>
      <c r="F55" s="66">
        <f>VLOOKUP(B55,MATERIALES!$A$7:$D$170,4,0)</f>
        <v>0</v>
      </c>
      <c r="G55" s="66">
        <f t="shared" si="0"/>
        <v>0</v>
      </c>
      <c r="H55" s="66"/>
    </row>
    <row r="56" spans="1:8" ht="24" x14ac:dyDescent="0.25">
      <c r="A56" s="63" t="s">
        <v>222</v>
      </c>
      <c r="B56" s="64">
        <v>2820102</v>
      </c>
      <c r="C56" s="65" t="s">
        <v>263</v>
      </c>
      <c r="D56" s="64" t="s">
        <v>332</v>
      </c>
      <c r="E56" s="64">
        <v>1</v>
      </c>
      <c r="F56" s="66">
        <f>VLOOKUP(B56,MATERIALES!$A$7:$D$170,4,0)</f>
        <v>0</v>
      </c>
      <c r="G56" s="66">
        <f t="shared" si="0"/>
        <v>0</v>
      </c>
      <c r="H56" s="66">
        <f>SUM(G56:G61)</f>
        <v>0</v>
      </c>
    </row>
    <row r="57" spans="1:8" ht="24" x14ac:dyDescent="0.25">
      <c r="A57" s="63"/>
      <c r="B57" s="64">
        <v>11751218</v>
      </c>
      <c r="C57" s="65" t="s">
        <v>445</v>
      </c>
      <c r="D57" s="64" t="s">
        <v>332</v>
      </c>
      <c r="E57" s="64">
        <v>0.12</v>
      </c>
      <c r="F57" s="66">
        <f>VLOOKUP(B57,MATERIALES!$A$7:$D$170,4,0)</f>
        <v>0</v>
      </c>
      <c r="G57" s="66">
        <f t="shared" si="0"/>
        <v>0</v>
      </c>
      <c r="H57" s="66"/>
    </row>
    <row r="58" spans="1:8" ht="24" x14ac:dyDescent="0.25">
      <c r="A58" s="63"/>
      <c r="B58" s="64">
        <v>2010502</v>
      </c>
      <c r="C58" s="65" t="s">
        <v>264</v>
      </c>
      <c r="D58" s="64" t="s">
        <v>332</v>
      </c>
      <c r="E58" s="64">
        <v>2</v>
      </c>
      <c r="F58" s="66">
        <f>VLOOKUP(B58,MATERIALES!$A$7:$D$170,4,0)</f>
        <v>0</v>
      </c>
      <c r="G58" s="66">
        <f t="shared" si="0"/>
        <v>0</v>
      </c>
      <c r="H58" s="66"/>
    </row>
    <row r="59" spans="1:8" ht="24" x14ac:dyDescent="0.25">
      <c r="A59" s="63"/>
      <c r="B59" s="64">
        <v>2817101</v>
      </c>
      <c r="C59" s="65" t="s">
        <v>268</v>
      </c>
      <c r="D59" s="64" t="s">
        <v>332</v>
      </c>
      <c r="E59" s="64">
        <v>2</v>
      </c>
      <c r="F59" s="66">
        <f>VLOOKUP(B59,MATERIALES!$A$7:$D$170,4,0)</f>
        <v>0</v>
      </c>
      <c r="G59" s="66">
        <f t="shared" si="0"/>
        <v>0</v>
      </c>
      <c r="H59" s="66"/>
    </row>
    <row r="60" spans="1:8" ht="24" x14ac:dyDescent="0.25">
      <c r="A60" s="63"/>
      <c r="B60" s="64">
        <v>2280142</v>
      </c>
      <c r="C60" s="65" t="s">
        <v>269</v>
      </c>
      <c r="D60" s="64" t="s">
        <v>332</v>
      </c>
      <c r="E60" s="64">
        <v>2</v>
      </c>
      <c r="F60" s="66">
        <f>VLOOKUP(B60,MATERIALES!$A$7:$D$170,4,0)</f>
        <v>0</v>
      </c>
      <c r="G60" s="66">
        <f t="shared" si="0"/>
        <v>0</v>
      </c>
      <c r="H60" s="66"/>
    </row>
    <row r="61" spans="1:8" ht="36" x14ac:dyDescent="0.25">
      <c r="A61" s="63"/>
      <c r="B61" s="64">
        <v>2056203</v>
      </c>
      <c r="C61" s="65" t="s">
        <v>232</v>
      </c>
      <c r="D61" s="64" t="s">
        <v>332</v>
      </c>
      <c r="E61" s="64">
        <v>4</v>
      </c>
      <c r="F61" s="66">
        <f>VLOOKUP(B61,MATERIALES!$A$7:$D$170,4,0)</f>
        <v>0</v>
      </c>
      <c r="G61" s="66">
        <f t="shared" si="0"/>
        <v>0</v>
      </c>
      <c r="H61" s="66"/>
    </row>
    <row r="62" spans="1:8" ht="24" x14ac:dyDescent="0.25">
      <c r="A62" s="63" t="s">
        <v>223</v>
      </c>
      <c r="B62" s="64">
        <v>2820101</v>
      </c>
      <c r="C62" s="65" t="s">
        <v>266</v>
      </c>
      <c r="D62" s="64" t="s">
        <v>332</v>
      </c>
      <c r="E62" s="64">
        <v>1</v>
      </c>
      <c r="F62" s="66">
        <f>VLOOKUP(B62,MATERIALES!$A$7:$D$170,4,0)</f>
        <v>0</v>
      </c>
      <c r="G62" s="66">
        <f t="shared" si="0"/>
        <v>0</v>
      </c>
      <c r="H62" s="66">
        <f>SUM(G62:G66)</f>
        <v>0</v>
      </c>
    </row>
    <row r="63" spans="1:8" ht="24" x14ac:dyDescent="0.25">
      <c r="A63" s="63"/>
      <c r="B63" s="64">
        <v>11751218</v>
      </c>
      <c r="C63" s="65" t="s">
        <v>445</v>
      </c>
      <c r="D63" s="64" t="s">
        <v>332</v>
      </c>
      <c r="E63" s="64">
        <v>0.12</v>
      </c>
      <c r="F63" s="66">
        <f>VLOOKUP(B63,MATERIALES!$A$7:$D$170,4,0)</f>
        <v>0</v>
      </c>
      <c r="G63" s="66">
        <f t="shared" si="0"/>
        <v>0</v>
      </c>
      <c r="H63" s="66"/>
    </row>
    <row r="64" spans="1:8" ht="24" x14ac:dyDescent="0.25">
      <c r="A64" s="63"/>
      <c r="B64" s="64">
        <v>2010502</v>
      </c>
      <c r="C64" s="65" t="s">
        <v>264</v>
      </c>
      <c r="D64" s="64" t="s">
        <v>332</v>
      </c>
      <c r="E64" s="64">
        <v>1</v>
      </c>
      <c r="F64" s="66">
        <f>VLOOKUP(B64,MATERIALES!$A$7:$D$170,4,0)</f>
        <v>0</v>
      </c>
      <c r="G64" s="66">
        <f t="shared" si="0"/>
        <v>0</v>
      </c>
      <c r="H64" s="66"/>
    </row>
    <row r="65" spans="1:8" ht="24" x14ac:dyDescent="0.25">
      <c r="A65" s="63"/>
      <c r="B65" s="64">
        <v>2817101</v>
      </c>
      <c r="C65" s="65" t="s">
        <v>268</v>
      </c>
      <c r="D65" s="64" t="s">
        <v>332</v>
      </c>
      <c r="E65" s="64">
        <v>1</v>
      </c>
      <c r="F65" s="66">
        <f>VLOOKUP(B65,MATERIALES!$A$7:$D$170,4,0)</f>
        <v>0</v>
      </c>
      <c r="G65" s="66">
        <f t="shared" si="0"/>
        <v>0</v>
      </c>
      <c r="H65" s="66"/>
    </row>
    <row r="66" spans="1:8" ht="24" x14ac:dyDescent="0.25">
      <c r="A66" s="63"/>
      <c r="B66" s="64">
        <v>2280142</v>
      </c>
      <c r="C66" s="65" t="s">
        <v>269</v>
      </c>
      <c r="D66" s="64" t="s">
        <v>332</v>
      </c>
      <c r="E66" s="64">
        <v>1</v>
      </c>
      <c r="F66" s="66">
        <f>VLOOKUP(B66,MATERIALES!$A$7:$D$170,4,0)</f>
        <v>0</v>
      </c>
      <c r="G66" s="66">
        <f t="shared" si="0"/>
        <v>0</v>
      </c>
      <c r="H66" s="66"/>
    </row>
    <row r="67" spans="1:8" ht="24" x14ac:dyDescent="0.25">
      <c r="A67" s="63" t="s">
        <v>180</v>
      </c>
      <c r="B67" s="64">
        <v>2820102</v>
      </c>
      <c r="C67" s="65" t="s">
        <v>263</v>
      </c>
      <c r="D67" s="64" t="s">
        <v>332</v>
      </c>
      <c r="E67" s="64">
        <v>1</v>
      </c>
      <c r="F67" s="66">
        <f>VLOOKUP(B67,MATERIALES!$A$7:$D$170,4,0)</f>
        <v>0</v>
      </c>
      <c r="G67" s="66">
        <f t="shared" si="0"/>
        <v>0</v>
      </c>
      <c r="H67" s="66">
        <f>G67+G68+G69+G70+G71</f>
        <v>0</v>
      </c>
    </row>
    <row r="68" spans="1:8" ht="24" x14ac:dyDescent="0.25">
      <c r="A68" s="63"/>
      <c r="B68" s="64">
        <v>2010502</v>
      </c>
      <c r="C68" s="65" t="s">
        <v>264</v>
      </c>
      <c r="D68" s="64" t="s">
        <v>332</v>
      </c>
      <c r="E68" s="64">
        <v>2</v>
      </c>
      <c r="F68" s="66">
        <f>VLOOKUP(B68,MATERIALES!$A$7:$D$170,4,0)</f>
        <v>0</v>
      </c>
      <c r="G68" s="66">
        <f t="shared" si="0"/>
        <v>0</v>
      </c>
      <c r="H68" s="66"/>
    </row>
    <row r="69" spans="1:8" ht="24" x14ac:dyDescent="0.25">
      <c r="A69" s="63"/>
      <c r="B69" s="64">
        <v>2817101</v>
      </c>
      <c r="C69" s="65" t="s">
        <v>268</v>
      </c>
      <c r="D69" s="64" t="s">
        <v>332</v>
      </c>
      <c r="E69" s="64">
        <v>2</v>
      </c>
      <c r="F69" s="66">
        <f>VLOOKUP(B69,MATERIALES!$A$7:$D$170,4,0)</f>
        <v>0</v>
      </c>
      <c r="G69" s="66">
        <f t="shared" si="0"/>
        <v>0</v>
      </c>
      <c r="H69" s="66"/>
    </row>
    <row r="70" spans="1:8" ht="24" x14ac:dyDescent="0.25">
      <c r="A70" s="63"/>
      <c r="B70" s="64">
        <v>2280142</v>
      </c>
      <c r="C70" s="65" t="s">
        <v>269</v>
      </c>
      <c r="D70" s="64" t="s">
        <v>332</v>
      </c>
      <c r="E70" s="64">
        <v>2</v>
      </c>
      <c r="F70" s="66">
        <f>VLOOKUP(B70,MATERIALES!$A$7:$D$170,4,0)</f>
        <v>0</v>
      </c>
      <c r="G70" s="66">
        <f t="shared" si="0"/>
        <v>0</v>
      </c>
      <c r="H70" s="66"/>
    </row>
    <row r="71" spans="1:8" ht="36" x14ac:dyDescent="0.25">
      <c r="A71" s="63"/>
      <c r="B71" s="64">
        <v>2060104</v>
      </c>
      <c r="C71" s="65" t="s">
        <v>237</v>
      </c>
      <c r="D71" s="64" t="s">
        <v>332</v>
      </c>
      <c r="E71" s="64">
        <v>1</v>
      </c>
      <c r="F71" s="66">
        <f>VLOOKUP(B71,MATERIALES!$A$7:$D$170,4,0)</f>
        <v>0</v>
      </c>
      <c r="G71" s="66">
        <f t="shared" ref="G71:G134" si="3">E71*F71</f>
        <v>0</v>
      </c>
      <c r="H71" s="66"/>
    </row>
    <row r="72" spans="1:8" ht="24" x14ac:dyDescent="0.25">
      <c r="A72" s="63" t="s">
        <v>181</v>
      </c>
      <c r="B72" s="64">
        <v>2820101</v>
      </c>
      <c r="C72" s="65" t="s">
        <v>266</v>
      </c>
      <c r="D72" s="64" t="s">
        <v>332</v>
      </c>
      <c r="E72" s="64">
        <v>1</v>
      </c>
      <c r="F72" s="66">
        <f>VLOOKUP(B72,MATERIALES!$A$7:$D$170,4,0)</f>
        <v>0</v>
      </c>
      <c r="G72" s="66">
        <f t="shared" si="3"/>
        <v>0</v>
      </c>
      <c r="H72" s="66">
        <f>G72+G73+G74+G75+G76</f>
        <v>0</v>
      </c>
    </row>
    <row r="73" spans="1:8" ht="24" x14ac:dyDescent="0.25">
      <c r="A73" s="63"/>
      <c r="B73" s="64">
        <v>2010502</v>
      </c>
      <c r="C73" s="65" t="s">
        <v>264</v>
      </c>
      <c r="D73" s="64" t="s">
        <v>332</v>
      </c>
      <c r="E73" s="64">
        <v>1</v>
      </c>
      <c r="F73" s="66">
        <f>VLOOKUP(B73,MATERIALES!$A$7:$D$170,4,0)</f>
        <v>0</v>
      </c>
      <c r="G73" s="66">
        <f t="shared" si="3"/>
        <v>0</v>
      </c>
      <c r="H73" s="66"/>
    </row>
    <row r="74" spans="1:8" ht="24" x14ac:dyDescent="0.25">
      <c r="A74" s="63"/>
      <c r="B74" s="64">
        <v>2817101</v>
      </c>
      <c r="C74" s="65" t="s">
        <v>268</v>
      </c>
      <c r="D74" s="64" t="s">
        <v>332</v>
      </c>
      <c r="E74" s="64">
        <v>1</v>
      </c>
      <c r="F74" s="66">
        <f>VLOOKUP(B74,MATERIALES!$A$7:$D$170,4,0)</f>
        <v>0</v>
      </c>
      <c r="G74" s="66">
        <f t="shared" si="3"/>
        <v>0</v>
      </c>
      <c r="H74" s="66"/>
    </row>
    <row r="75" spans="1:8" ht="24" x14ac:dyDescent="0.25">
      <c r="A75" s="63"/>
      <c r="B75" s="64">
        <v>1012137</v>
      </c>
      <c r="C75" s="65" t="s">
        <v>267</v>
      </c>
      <c r="D75" s="64" t="s">
        <v>8</v>
      </c>
      <c r="E75" s="64">
        <v>2</v>
      </c>
      <c r="F75" s="66">
        <f>VLOOKUP(B75,MATERIALES!$A$7:$D$170,4,0)</f>
        <v>0</v>
      </c>
      <c r="G75" s="66">
        <f t="shared" si="3"/>
        <v>0</v>
      </c>
      <c r="H75" s="66"/>
    </row>
    <row r="76" spans="1:8" ht="24" x14ac:dyDescent="0.25">
      <c r="A76" s="63"/>
      <c r="B76" s="64">
        <v>1012301</v>
      </c>
      <c r="C76" s="65" t="s">
        <v>229</v>
      </c>
      <c r="D76" s="64" t="s">
        <v>8</v>
      </c>
      <c r="E76" s="64">
        <v>2</v>
      </c>
      <c r="F76" s="66">
        <f>VLOOKUP(B76,MATERIALES!$A$7:$D$170,4,0)</f>
        <v>0</v>
      </c>
      <c r="G76" s="66">
        <f t="shared" si="3"/>
        <v>0</v>
      </c>
      <c r="H76" s="66"/>
    </row>
    <row r="77" spans="1:8" ht="24" x14ac:dyDescent="0.25">
      <c r="A77" s="63" t="s">
        <v>182</v>
      </c>
      <c r="B77" s="64">
        <v>2820101</v>
      </c>
      <c r="C77" s="65" t="s">
        <v>266</v>
      </c>
      <c r="D77" s="64" t="s">
        <v>332</v>
      </c>
      <c r="E77" s="64">
        <v>1</v>
      </c>
      <c r="F77" s="66">
        <f>VLOOKUP(B77,MATERIALES!$A$7:$D$170,4,0)</f>
        <v>0</v>
      </c>
      <c r="G77" s="66">
        <f t="shared" si="3"/>
        <v>0</v>
      </c>
      <c r="H77" s="66">
        <f>SUM(G77+G78+G79+G80)</f>
        <v>0</v>
      </c>
    </row>
    <row r="78" spans="1:8" ht="24" x14ac:dyDescent="0.25">
      <c r="A78" s="63"/>
      <c r="B78" s="64">
        <v>2010502</v>
      </c>
      <c r="C78" s="65" t="s">
        <v>264</v>
      </c>
      <c r="D78" s="64" t="s">
        <v>332</v>
      </c>
      <c r="E78" s="64">
        <v>1</v>
      </c>
      <c r="F78" s="66">
        <f>VLOOKUP(B78,MATERIALES!$A$7:$D$170,4,0)</f>
        <v>0</v>
      </c>
      <c r="G78" s="66">
        <f t="shared" si="3"/>
        <v>0</v>
      </c>
      <c r="H78" s="66"/>
    </row>
    <row r="79" spans="1:8" ht="24" x14ac:dyDescent="0.25">
      <c r="A79" s="63"/>
      <c r="B79" s="64">
        <v>2817101</v>
      </c>
      <c r="C79" s="65" t="s">
        <v>268</v>
      </c>
      <c r="D79" s="64" t="s">
        <v>332</v>
      </c>
      <c r="E79" s="64">
        <v>1</v>
      </c>
      <c r="F79" s="66">
        <f>VLOOKUP(B79,MATERIALES!$A$7:$D$170,4,0)</f>
        <v>0</v>
      </c>
      <c r="G79" s="66">
        <f t="shared" si="3"/>
        <v>0</v>
      </c>
      <c r="H79" s="66"/>
    </row>
    <row r="80" spans="1:8" ht="24" x14ac:dyDescent="0.25">
      <c r="A80" s="63"/>
      <c r="B80" s="64">
        <v>2280142</v>
      </c>
      <c r="C80" s="65" t="s">
        <v>269</v>
      </c>
      <c r="D80" s="64" t="s">
        <v>332</v>
      </c>
      <c r="E80" s="64">
        <v>1</v>
      </c>
      <c r="F80" s="66">
        <f>VLOOKUP(B80,MATERIALES!$A$7:$D$170,4,0)</f>
        <v>0</v>
      </c>
      <c r="G80" s="66">
        <f t="shared" si="3"/>
        <v>0</v>
      </c>
      <c r="H80" s="66"/>
    </row>
    <row r="81" spans="1:8" ht="24" x14ac:dyDescent="0.25">
      <c r="A81" s="63" t="s">
        <v>175</v>
      </c>
      <c r="B81" s="64">
        <v>2344035</v>
      </c>
      <c r="C81" s="65" t="s">
        <v>255</v>
      </c>
      <c r="D81" s="64" t="s">
        <v>332</v>
      </c>
      <c r="E81" s="64">
        <v>1</v>
      </c>
      <c r="F81" s="66">
        <f>VLOOKUP(B81,MATERIALES!$A$7:$D$170,4,0)</f>
        <v>0</v>
      </c>
      <c r="G81" s="66">
        <f t="shared" si="3"/>
        <v>0</v>
      </c>
      <c r="H81" s="66">
        <f>G81</f>
        <v>0</v>
      </c>
    </row>
    <row r="82" spans="1:8" ht="24" x14ac:dyDescent="0.25">
      <c r="A82" s="63" t="s">
        <v>470</v>
      </c>
      <c r="B82" s="64">
        <v>2344046</v>
      </c>
      <c r="C82" s="65" t="s">
        <v>518</v>
      </c>
      <c r="D82" s="64" t="s">
        <v>332</v>
      </c>
      <c r="E82" s="64">
        <v>1</v>
      </c>
      <c r="F82" s="66">
        <f>VLOOKUP(B82,MATERIALES!$A$7:$D$170,4,0)</f>
        <v>0</v>
      </c>
      <c r="G82" s="66">
        <f t="shared" si="3"/>
        <v>0</v>
      </c>
      <c r="H82" s="66">
        <f>G82</f>
        <v>0</v>
      </c>
    </row>
    <row r="83" spans="1:8" ht="24" x14ac:dyDescent="0.25">
      <c r="A83" s="63" t="s">
        <v>183</v>
      </c>
      <c r="B83" s="64">
        <v>2815204</v>
      </c>
      <c r="C83" s="65" t="s">
        <v>272</v>
      </c>
      <c r="D83" s="64" t="s">
        <v>332</v>
      </c>
      <c r="E83" s="64">
        <v>1</v>
      </c>
      <c r="F83" s="66">
        <f>VLOOKUP(B83,MATERIALES!$A$7:$D$170,4,0)</f>
        <v>0</v>
      </c>
      <c r="G83" s="66">
        <f t="shared" si="3"/>
        <v>0</v>
      </c>
      <c r="H83" s="66">
        <f>SUM(G83:G86)</f>
        <v>0</v>
      </c>
    </row>
    <row r="84" spans="1:8" ht="24" x14ac:dyDescent="0.25">
      <c r="A84" s="63"/>
      <c r="B84" s="64">
        <v>2010311</v>
      </c>
      <c r="C84" s="65" t="s">
        <v>273</v>
      </c>
      <c r="D84" s="64" t="s">
        <v>332</v>
      </c>
      <c r="E84" s="64">
        <v>2</v>
      </c>
      <c r="F84" s="66">
        <f>VLOOKUP(B84,MATERIALES!$A$7:$D$170,4,0)</f>
        <v>0</v>
      </c>
      <c r="G84" s="66">
        <f t="shared" si="3"/>
        <v>0</v>
      </c>
      <c r="H84" s="66"/>
    </row>
    <row r="85" spans="1:8" ht="24" x14ac:dyDescent="0.25">
      <c r="A85" s="63"/>
      <c r="B85" s="64">
        <v>1012137</v>
      </c>
      <c r="C85" s="65" t="s">
        <v>267</v>
      </c>
      <c r="D85" s="64" t="s">
        <v>8</v>
      </c>
      <c r="E85" s="64">
        <v>6</v>
      </c>
      <c r="F85" s="66">
        <f>VLOOKUP(B85,MATERIALES!$A$7:$D$170,4,0)</f>
        <v>0</v>
      </c>
      <c r="G85" s="66">
        <f t="shared" si="3"/>
        <v>0</v>
      </c>
      <c r="H85" s="66"/>
    </row>
    <row r="86" spans="1:8" ht="24" x14ac:dyDescent="0.25">
      <c r="A86" s="63"/>
      <c r="B86" s="64">
        <v>1012301</v>
      </c>
      <c r="C86" s="65" t="s">
        <v>229</v>
      </c>
      <c r="D86" s="64" t="s">
        <v>8</v>
      </c>
      <c r="E86" s="64">
        <v>3</v>
      </c>
      <c r="F86" s="66">
        <f>VLOOKUP(B86,MATERIALES!$A$7:$D$170,4,0)</f>
        <v>0</v>
      </c>
      <c r="G86" s="66">
        <f t="shared" si="3"/>
        <v>0</v>
      </c>
      <c r="H86" s="66"/>
    </row>
    <row r="87" spans="1:8" ht="24" x14ac:dyDescent="0.25">
      <c r="A87" s="63" t="s">
        <v>184</v>
      </c>
      <c r="B87" s="64">
        <v>2815104</v>
      </c>
      <c r="C87" s="65" t="s">
        <v>274</v>
      </c>
      <c r="D87" s="64" t="s">
        <v>332</v>
      </c>
      <c r="E87" s="64">
        <v>1</v>
      </c>
      <c r="F87" s="66">
        <f>VLOOKUP(B87,MATERIALES!$A$7:$D$170,4,0)</f>
        <v>0</v>
      </c>
      <c r="G87" s="66">
        <f t="shared" si="3"/>
        <v>0</v>
      </c>
      <c r="H87" s="66">
        <f>SUM(G87:G94)</f>
        <v>0</v>
      </c>
    </row>
    <row r="88" spans="1:8" ht="24" x14ac:dyDescent="0.25">
      <c r="A88" s="63"/>
      <c r="B88" s="64">
        <v>2820152</v>
      </c>
      <c r="C88" s="65" t="s">
        <v>275</v>
      </c>
      <c r="D88" s="64" t="s">
        <v>332</v>
      </c>
      <c r="E88" s="64">
        <v>1</v>
      </c>
      <c r="F88" s="66">
        <f>VLOOKUP(B88,MATERIALES!$A$7:$D$170,4,0)</f>
        <v>0</v>
      </c>
      <c r="G88" s="66">
        <f t="shared" si="3"/>
        <v>0</v>
      </c>
      <c r="H88" s="66"/>
    </row>
    <row r="89" spans="1:8" ht="24" x14ac:dyDescent="0.25">
      <c r="A89" s="63"/>
      <c r="B89" s="64">
        <v>2010152</v>
      </c>
      <c r="C89" s="65" t="s">
        <v>228</v>
      </c>
      <c r="D89" s="64" t="s">
        <v>332</v>
      </c>
      <c r="E89" s="64">
        <v>2</v>
      </c>
      <c r="F89" s="66">
        <f>VLOOKUP(B89,MATERIALES!$A$7:$D$170,4,0)</f>
        <v>0</v>
      </c>
      <c r="G89" s="66">
        <f t="shared" si="3"/>
        <v>0</v>
      </c>
      <c r="H89" s="66"/>
    </row>
    <row r="90" spans="1:8" ht="24" x14ac:dyDescent="0.25">
      <c r="A90" s="63"/>
      <c r="B90" s="64">
        <v>2010311</v>
      </c>
      <c r="C90" s="65" t="s">
        <v>273</v>
      </c>
      <c r="D90" s="64" t="s">
        <v>332</v>
      </c>
      <c r="E90" s="64">
        <v>1</v>
      </c>
      <c r="F90" s="66">
        <f>VLOOKUP(B90,MATERIALES!$A$7:$D$170,4,0)</f>
        <v>0</v>
      </c>
      <c r="G90" s="66">
        <f t="shared" si="3"/>
        <v>0</v>
      </c>
      <c r="H90" s="66"/>
    </row>
    <row r="91" spans="1:8" ht="24" x14ac:dyDescent="0.25">
      <c r="A91" s="63"/>
      <c r="B91" s="64">
        <v>2110114</v>
      </c>
      <c r="C91" s="65" t="s">
        <v>230</v>
      </c>
      <c r="D91" s="64" t="s">
        <v>332</v>
      </c>
      <c r="E91" s="64">
        <v>2</v>
      </c>
      <c r="F91" s="66">
        <f>VLOOKUP(B91,MATERIALES!$A$7:$D$170,4,0)</f>
        <v>0</v>
      </c>
      <c r="G91" s="66">
        <f t="shared" si="3"/>
        <v>0</v>
      </c>
      <c r="H91" s="66"/>
    </row>
    <row r="92" spans="1:8" ht="24" x14ac:dyDescent="0.25">
      <c r="A92" s="63"/>
      <c r="B92" s="64">
        <v>1012137</v>
      </c>
      <c r="C92" s="65" t="s">
        <v>267</v>
      </c>
      <c r="D92" s="64" t="s">
        <v>8</v>
      </c>
      <c r="E92" s="64">
        <v>3</v>
      </c>
      <c r="F92" s="66">
        <f>VLOOKUP(B92,MATERIALES!$A$7:$D$170,4,0)</f>
        <v>0</v>
      </c>
      <c r="G92" s="66">
        <f t="shared" si="3"/>
        <v>0</v>
      </c>
      <c r="H92" s="66"/>
    </row>
    <row r="93" spans="1:8" ht="24" x14ac:dyDescent="0.25">
      <c r="A93" s="63"/>
      <c r="B93" s="64">
        <v>1012301</v>
      </c>
      <c r="C93" s="65" t="s">
        <v>229</v>
      </c>
      <c r="D93" s="64" t="s">
        <v>8</v>
      </c>
      <c r="E93" s="64">
        <v>3</v>
      </c>
      <c r="F93" s="66">
        <f>VLOOKUP(B93,MATERIALES!$A$7:$D$170,4,0)</f>
        <v>0</v>
      </c>
      <c r="G93" s="66">
        <f t="shared" si="3"/>
        <v>0</v>
      </c>
      <c r="H93" s="66"/>
    </row>
    <row r="94" spans="1:8" ht="36" x14ac:dyDescent="0.25">
      <c r="A94" s="63"/>
      <c r="B94" s="64">
        <v>2060104</v>
      </c>
      <c r="C94" s="65" t="s">
        <v>237</v>
      </c>
      <c r="D94" s="64" t="s">
        <v>332</v>
      </c>
      <c r="E94" s="64">
        <v>1</v>
      </c>
      <c r="F94" s="66">
        <f>VLOOKUP(B94,MATERIALES!$A$7:$D$170,4,0)</f>
        <v>0</v>
      </c>
      <c r="G94" s="66">
        <f t="shared" si="3"/>
        <v>0</v>
      </c>
      <c r="H94" s="66"/>
    </row>
    <row r="95" spans="1:8" ht="24" x14ac:dyDescent="0.25">
      <c r="A95" s="63" t="s">
        <v>185</v>
      </c>
      <c r="B95" s="64">
        <v>2815104</v>
      </c>
      <c r="C95" s="65" t="s">
        <v>274</v>
      </c>
      <c r="D95" s="64" t="s">
        <v>332</v>
      </c>
      <c r="E95" s="64">
        <v>1</v>
      </c>
      <c r="F95" s="66">
        <f>VLOOKUP(B95,MATERIALES!$A$7:$D$170,4,0)</f>
        <v>0</v>
      </c>
      <c r="G95" s="66">
        <f t="shared" si="3"/>
        <v>0</v>
      </c>
      <c r="H95" s="66">
        <f>SUM(G95:G98)</f>
        <v>0</v>
      </c>
    </row>
    <row r="96" spans="1:8" ht="24" x14ac:dyDescent="0.25">
      <c r="A96" s="63"/>
      <c r="B96" s="64">
        <v>2010311</v>
      </c>
      <c r="C96" s="65" t="s">
        <v>273</v>
      </c>
      <c r="D96" s="64" t="s">
        <v>332</v>
      </c>
      <c r="E96" s="64">
        <v>1</v>
      </c>
      <c r="F96" s="66">
        <f>VLOOKUP(B96,MATERIALES!$A$7:$D$170,4,0)</f>
        <v>0</v>
      </c>
      <c r="G96" s="66">
        <f t="shared" si="3"/>
        <v>0</v>
      </c>
      <c r="H96" s="66"/>
    </row>
    <row r="97" spans="1:8" ht="24" x14ac:dyDescent="0.25">
      <c r="A97" s="63"/>
      <c r="B97" s="64">
        <v>1012137</v>
      </c>
      <c r="C97" s="65" t="s">
        <v>267</v>
      </c>
      <c r="D97" s="64" t="s">
        <v>8</v>
      </c>
      <c r="E97" s="64">
        <v>3</v>
      </c>
      <c r="F97" s="66">
        <f>VLOOKUP(B97,MATERIALES!$A$7:$D$170,4,0)</f>
        <v>0</v>
      </c>
      <c r="G97" s="66">
        <f t="shared" si="3"/>
        <v>0</v>
      </c>
      <c r="H97" s="66"/>
    </row>
    <row r="98" spans="1:8" ht="24" x14ac:dyDescent="0.25">
      <c r="A98" s="63"/>
      <c r="B98" s="64">
        <v>1012301</v>
      </c>
      <c r="C98" s="65" t="s">
        <v>229</v>
      </c>
      <c r="D98" s="64" t="s">
        <v>8</v>
      </c>
      <c r="E98" s="64">
        <v>2</v>
      </c>
      <c r="F98" s="66">
        <f>VLOOKUP(B98,MATERIALES!$A$7:$D$170,4,0)</f>
        <v>0</v>
      </c>
      <c r="G98" s="66">
        <f t="shared" si="3"/>
        <v>0</v>
      </c>
      <c r="H98" s="66"/>
    </row>
    <row r="99" spans="1:8" ht="24" x14ac:dyDescent="0.25">
      <c r="A99" s="63" t="s">
        <v>186</v>
      </c>
      <c r="B99" s="64">
        <v>2820151</v>
      </c>
      <c r="C99" s="65" t="s">
        <v>227</v>
      </c>
      <c r="D99" s="64" t="s">
        <v>332</v>
      </c>
      <c r="E99" s="64">
        <v>1</v>
      </c>
      <c r="F99" s="66">
        <f>VLOOKUP(B99,MATERIALES!$A$7:$D$170,4,0)</f>
        <v>0</v>
      </c>
      <c r="G99" s="66">
        <f t="shared" si="3"/>
        <v>0</v>
      </c>
      <c r="H99" s="66">
        <f>SUM(G99:G102)</f>
        <v>0</v>
      </c>
    </row>
    <row r="100" spans="1:8" ht="24" x14ac:dyDescent="0.25">
      <c r="A100" s="63"/>
      <c r="B100" s="64">
        <v>2010152</v>
      </c>
      <c r="C100" s="65" t="s">
        <v>228</v>
      </c>
      <c r="D100" s="64" t="s">
        <v>332</v>
      </c>
      <c r="E100" s="64">
        <v>1</v>
      </c>
      <c r="F100" s="66">
        <f>VLOOKUP(B100,MATERIALES!$A$7:$D$170,4,0)</f>
        <v>0</v>
      </c>
      <c r="G100" s="66">
        <f t="shared" si="3"/>
        <v>0</v>
      </c>
      <c r="H100" s="66"/>
    </row>
    <row r="101" spans="1:8" ht="24" x14ac:dyDescent="0.25">
      <c r="A101" s="63"/>
      <c r="B101" s="64">
        <v>1012301</v>
      </c>
      <c r="C101" s="65" t="s">
        <v>229</v>
      </c>
      <c r="D101" s="64" t="s">
        <v>8</v>
      </c>
      <c r="E101" s="64">
        <v>1.5</v>
      </c>
      <c r="F101" s="66">
        <f>VLOOKUP(B101,MATERIALES!$A$7:$D$170,4,0)</f>
        <v>0</v>
      </c>
      <c r="G101" s="66">
        <f t="shared" si="3"/>
        <v>0</v>
      </c>
      <c r="H101" s="66"/>
    </row>
    <row r="102" spans="1:8" ht="24" x14ac:dyDescent="0.25">
      <c r="A102" s="63"/>
      <c r="B102" s="64">
        <v>2110114</v>
      </c>
      <c r="C102" s="65" t="s">
        <v>230</v>
      </c>
      <c r="D102" s="64" t="s">
        <v>332</v>
      </c>
      <c r="E102" s="64">
        <v>1</v>
      </c>
      <c r="F102" s="66">
        <f>VLOOKUP(B102,MATERIALES!$A$7:$D$170,4,0)</f>
        <v>0</v>
      </c>
      <c r="G102" s="66">
        <f t="shared" si="3"/>
        <v>0</v>
      </c>
      <c r="H102" s="66"/>
    </row>
    <row r="103" spans="1:8" ht="36" x14ac:dyDescent="0.25">
      <c r="A103" s="63" t="s">
        <v>225</v>
      </c>
      <c r="B103" s="64">
        <v>2831830</v>
      </c>
      <c r="C103" s="65" t="s">
        <v>325</v>
      </c>
      <c r="D103" s="64" t="s">
        <v>332</v>
      </c>
      <c r="E103" s="64">
        <v>1</v>
      </c>
      <c r="F103" s="66">
        <f>VLOOKUP(B103,MATERIALES!$A$7:$D$170,4,0)</f>
        <v>0</v>
      </c>
      <c r="G103" s="66">
        <f t="shared" si="3"/>
        <v>0</v>
      </c>
      <c r="H103" s="66">
        <f>SUM(G103:G114)</f>
        <v>0</v>
      </c>
    </row>
    <row r="104" spans="1:8" ht="24" x14ac:dyDescent="0.25">
      <c r="A104" s="63"/>
      <c r="B104" s="64">
        <v>2871060</v>
      </c>
      <c r="C104" s="65" t="s">
        <v>326</v>
      </c>
      <c r="D104" s="64" t="s">
        <v>332</v>
      </c>
      <c r="E104" s="64">
        <v>2</v>
      </c>
      <c r="F104" s="66">
        <f>VLOOKUP(B104,MATERIALES!$A$7:$D$170,4,0)</f>
        <v>0</v>
      </c>
      <c r="G104" s="66">
        <f t="shared" si="3"/>
        <v>0</v>
      </c>
      <c r="H104" s="66"/>
    </row>
    <row r="105" spans="1:8" ht="24" x14ac:dyDescent="0.25">
      <c r="A105" s="63"/>
      <c r="B105" s="64">
        <v>2814170</v>
      </c>
      <c r="C105" s="65" t="s">
        <v>322</v>
      </c>
      <c r="D105" s="64" t="s">
        <v>332</v>
      </c>
      <c r="E105" s="64">
        <v>1</v>
      </c>
      <c r="F105" s="66">
        <f>VLOOKUP(B105,MATERIALES!$A$7:$D$170,4,0)</f>
        <v>0</v>
      </c>
      <c r="G105" s="66">
        <f t="shared" si="3"/>
        <v>0</v>
      </c>
      <c r="H105" s="66"/>
    </row>
    <row r="106" spans="1:8" ht="36" x14ac:dyDescent="0.25">
      <c r="A106" s="63"/>
      <c r="B106" s="64">
        <v>2010360</v>
      </c>
      <c r="C106" s="65" t="s">
        <v>319</v>
      </c>
      <c r="D106" s="64" t="s">
        <v>332</v>
      </c>
      <c r="E106" s="64">
        <v>1</v>
      </c>
      <c r="F106" s="66">
        <f>VLOOKUP(B106,MATERIALES!$A$7:$D$170,4,0)</f>
        <v>0</v>
      </c>
      <c r="G106" s="66">
        <f t="shared" si="3"/>
        <v>0</v>
      </c>
      <c r="H106" s="66"/>
    </row>
    <row r="107" spans="1:8" ht="24" x14ac:dyDescent="0.25">
      <c r="A107" s="63"/>
      <c r="B107" s="64">
        <v>2820191</v>
      </c>
      <c r="C107" s="65" t="s">
        <v>324</v>
      </c>
      <c r="D107" s="64" t="s">
        <v>332</v>
      </c>
      <c r="E107" s="64">
        <v>2</v>
      </c>
      <c r="F107" s="66">
        <f>VLOOKUP(B107,MATERIALES!$A$7:$D$170,4,0)</f>
        <v>0</v>
      </c>
      <c r="G107" s="66">
        <f t="shared" si="3"/>
        <v>0</v>
      </c>
      <c r="H107" s="66"/>
    </row>
    <row r="108" spans="1:8" ht="24" x14ac:dyDescent="0.25">
      <c r="A108" s="63"/>
      <c r="B108" s="64">
        <v>2988216</v>
      </c>
      <c r="C108" s="65" t="s">
        <v>271</v>
      </c>
      <c r="D108" s="64" t="s">
        <v>332</v>
      </c>
      <c r="E108" s="64">
        <v>4</v>
      </c>
      <c r="F108" s="66">
        <f>VLOOKUP(B108,MATERIALES!$A$7:$D$170,4,0)</f>
        <v>0</v>
      </c>
      <c r="G108" s="66">
        <f t="shared" si="3"/>
        <v>0</v>
      </c>
      <c r="H108" s="66"/>
    </row>
    <row r="109" spans="1:8" ht="24" x14ac:dyDescent="0.25">
      <c r="A109" s="63"/>
      <c r="B109" s="64">
        <v>2810102</v>
      </c>
      <c r="C109" s="65" t="s">
        <v>283</v>
      </c>
      <c r="D109" s="64" t="s">
        <v>332</v>
      </c>
      <c r="E109" s="64">
        <v>2</v>
      </c>
      <c r="F109" s="66">
        <f>VLOOKUP(B109,MATERIALES!$A$7:$D$170,4,0)</f>
        <v>0</v>
      </c>
      <c r="G109" s="66">
        <f t="shared" si="3"/>
        <v>0</v>
      </c>
      <c r="H109" s="66"/>
    </row>
    <row r="110" spans="1:8" ht="24" x14ac:dyDescent="0.25">
      <c r="A110" s="63"/>
      <c r="B110" s="64">
        <v>2010152</v>
      </c>
      <c r="C110" s="65" t="s">
        <v>228</v>
      </c>
      <c r="D110" s="64" t="s">
        <v>332</v>
      </c>
      <c r="E110" s="64">
        <v>2</v>
      </c>
      <c r="F110" s="66">
        <f>VLOOKUP(B110,MATERIALES!$A$7:$D$170,4,0)</f>
        <v>0</v>
      </c>
      <c r="G110" s="66">
        <f t="shared" si="3"/>
        <v>0</v>
      </c>
      <c r="H110" s="66"/>
    </row>
    <row r="111" spans="1:8" ht="24" x14ac:dyDescent="0.25">
      <c r="A111" s="63"/>
      <c r="B111" s="64">
        <v>2371240</v>
      </c>
      <c r="C111" s="65" t="s">
        <v>323</v>
      </c>
      <c r="D111" s="64" t="s">
        <v>332</v>
      </c>
      <c r="E111" s="64">
        <v>2</v>
      </c>
      <c r="F111" s="66">
        <f>VLOOKUP(B111,MATERIALES!$A$7:$D$170,4,0)</f>
        <v>0</v>
      </c>
      <c r="G111" s="66">
        <f t="shared" si="3"/>
        <v>0</v>
      </c>
      <c r="H111" s="66"/>
    </row>
    <row r="112" spans="1:8" ht="24" x14ac:dyDescent="0.25">
      <c r="A112" s="63"/>
      <c r="B112" s="64">
        <v>2371241</v>
      </c>
      <c r="C112" s="65" t="s">
        <v>321</v>
      </c>
      <c r="D112" s="64" t="s">
        <v>332</v>
      </c>
      <c r="E112" s="64">
        <v>2</v>
      </c>
      <c r="F112" s="66">
        <f>VLOOKUP(B112,MATERIALES!$A$7:$D$170,4,0)</f>
        <v>0</v>
      </c>
      <c r="G112" s="66">
        <f t="shared" si="3"/>
        <v>0</v>
      </c>
      <c r="H112" s="66"/>
    </row>
    <row r="113" spans="1:8" ht="24" x14ac:dyDescent="0.25">
      <c r="A113" s="63"/>
      <c r="B113" s="64">
        <v>11182590</v>
      </c>
      <c r="C113" s="65" t="s">
        <v>320</v>
      </c>
      <c r="D113" s="64" t="s">
        <v>332</v>
      </c>
      <c r="E113" s="64">
        <v>1</v>
      </c>
      <c r="F113" s="66">
        <f>VLOOKUP(B113,MATERIALES!$A$7:$D$170,4,0)</f>
        <v>0</v>
      </c>
      <c r="G113" s="66">
        <f t="shared" si="3"/>
        <v>0</v>
      </c>
      <c r="H113" s="66"/>
    </row>
    <row r="114" spans="1:8" ht="24" x14ac:dyDescent="0.25">
      <c r="A114" s="63"/>
      <c r="B114" s="64">
        <v>2052244</v>
      </c>
      <c r="C114" s="65" t="s">
        <v>256</v>
      </c>
      <c r="D114" s="64" t="s">
        <v>332</v>
      </c>
      <c r="E114" s="64">
        <v>1</v>
      </c>
      <c r="F114" s="66">
        <f>VLOOKUP(B114,MATERIALES!$A$7:$D$170,4,0)</f>
        <v>0</v>
      </c>
      <c r="G114" s="66">
        <f t="shared" si="3"/>
        <v>0</v>
      </c>
      <c r="H114" s="66"/>
    </row>
    <row r="115" spans="1:8" ht="36" x14ac:dyDescent="0.25">
      <c r="A115" s="63" t="s">
        <v>471</v>
      </c>
      <c r="B115" s="64">
        <v>2831830</v>
      </c>
      <c r="C115" s="65" t="s">
        <v>325</v>
      </c>
      <c r="D115" s="64" t="s">
        <v>332</v>
      </c>
      <c r="E115" s="64">
        <v>1</v>
      </c>
      <c r="F115" s="66">
        <f>VLOOKUP(B115,MATERIALES!$A$7:$D$170,4,0)</f>
        <v>0</v>
      </c>
      <c r="G115" s="66">
        <f t="shared" si="3"/>
        <v>0</v>
      </c>
      <c r="H115" s="66">
        <f>SUM(G115:G122)</f>
        <v>0</v>
      </c>
    </row>
    <row r="116" spans="1:8" ht="24" x14ac:dyDescent="0.25">
      <c r="A116" s="63"/>
      <c r="B116" s="64">
        <v>2830105</v>
      </c>
      <c r="C116" s="65" t="s">
        <v>519</v>
      </c>
      <c r="D116" s="64" t="s">
        <v>332</v>
      </c>
      <c r="E116" s="64">
        <v>1</v>
      </c>
      <c r="F116" s="66">
        <f>VLOOKUP(B116,MATERIALES!$A$7:$D$170,4,0)</f>
        <v>0</v>
      </c>
      <c r="G116" s="66">
        <f t="shared" si="3"/>
        <v>0</v>
      </c>
      <c r="H116" s="66"/>
    </row>
    <row r="117" spans="1:8" ht="36" x14ac:dyDescent="0.25">
      <c r="A117" s="63"/>
      <c r="B117" s="64">
        <v>2010360</v>
      </c>
      <c r="C117" s="65" t="s">
        <v>319</v>
      </c>
      <c r="D117" s="64" t="s">
        <v>332</v>
      </c>
      <c r="E117" s="64">
        <v>2</v>
      </c>
      <c r="F117" s="66">
        <f>VLOOKUP(B117,MATERIALES!$A$7:$D$170,4,0)</f>
        <v>0</v>
      </c>
      <c r="G117" s="66">
        <f t="shared" si="3"/>
        <v>0</v>
      </c>
      <c r="H117" s="66"/>
    </row>
    <row r="118" spans="1:8" ht="24" x14ac:dyDescent="0.25">
      <c r="A118" s="63"/>
      <c r="B118" s="64">
        <v>2814170</v>
      </c>
      <c r="C118" s="65" t="s">
        <v>322</v>
      </c>
      <c r="D118" s="64" t="s">
        <v>332</v>
      </c>
      <c r="E118" s="64">
        <v>2</v>
      </c>
      <c r="F118" s="66">
        <f>VLOOKUP(B118,MATERIALES!$A$7:$D$170,4,0)</f>
        <v>0</v>
      </c>
      <c r="G118" s="66">
        <f t="shared" si="3"/>
        <v>0</v>
      </c>
      <c r="H118" s="66"/>
    </row>
    <row r="119" spans="1:8" ht="24" x14ac:dyDescent="0.25">
      <c r="A119" s="63"/>
      <c r="B119" s="64">
        <v>2871060</v>
      </c>
      <c r="C119" s="65" t="s">
        <v>326</v>
      </c>
      <c r="D119" s="64" t="s">
        <v>332</v>
      </c>
      <c r="E119" s="64">
        <v>2</v>
      </c>
      <c r="F119" s="66">
        <f>VLOOKUP(B119,MATERIALES!$A$7:$D$170,4,0)</f>
        <v>0</v>
      </c>
      <c r="G119" s="66">
        <f t="shared" si="3"/>
        <v>0</v>
      </c>
      <c r="H119" s="66"/>
    </row>
    <row r="120" spans="1:8" ht="24" x14ac:dyDescent="0.25">
      <c r="A120" s="63"/>
      <c r="B120" s="64">
        <v>2820190</v>
      </c>
      <c r="C120" s="65" t="s">
        <v>327</v>
      </c>
      <c r="D120" s="64" t="s">
        <v>332</v>
      </c>
      <c r="E120" s="64">
        <v>2</v>
      </c>
      <c r="F120" s="66">
        <f>VLOOKUP(B120,MATERIALES!$A$7:$D$170,4,0)</f>
        <v>0</v>
      </c>
      <c r="G120" s="66">
        <f t="shared" si="3"/>
        <v>0</v>
      </c>
      <c r="H120" s="66"/>
    </row>
    <row r="121" spans="1:8" ht="24" x14ac:dyDescent="0.25">
      <c r="A121" s="63"/>
      <c r="B121" s="64">
        <v>2988216</v>
      </c>
      <c r="C121" s="65" t="s">
        <v>271</v>
      </c>
      <c r="D121" s="64" t="s">
        <v>332</v>
      </c>
      <c r="E121" s="64">
        <v>2</v>
      </c>
      <c r="F121" s="66">
        <f>VLOOKUP(B121,MATERIALES!$A$7:$D$170,4,0)</f>
        <v>0</v>
      </c>
      <c r="G121" s="66">
        <f t="shared" si="3"/>
        <v>0</v>
      </c>
      <c r="H121" s="66"/>
    </row>
    <row r="122" spans="1:8" ht="24" x14ac:dyDescent="0.25">
      <c r="A122" s="63"/>
      <c r="B122" s="64">
        <v>2371241</v>
      </c>
      <c r="C122" s="65" t="s">
        <v>321</v>
      </c>
      <c r="D122" s="64" t="s">
        <v>332</v>
      </c>
      <c r="E122" s="64">
        <v>2</v>
      </c>
      <c r="F122" s="66">
        <f>VLOOKUP(B122,MATERIALES!$A$7:$D$170,4,0)</f>
        <v>0</v>
      </c>
      <c r="G122" s="66">
        <f t="shared" si="3"/>
        <v>0</v>
      </c>
      <c r="H122" s="66"/>
    </row>
    <row r="123" spans="1:8" ht="36" x14ac:dyDescent="0.25">
      <c r="A123" s="63" t="s">
        <v>226</v>
      </c>
      <c r="B123" s="64">
        <v>2831820</v>
      </c>
      <c r="C123" s="65" t="s">
        <v>328</v>
      </c>
      <c r="D123" s="64" t="s">
        <v>332</v>
      </c>
      <c r="E123" s="64">
        <v>1</v>
      </c>
      <c r="F123" s="66">
        <f>VLOOKUP(B123,MATERIALES!$A$7:$D$170,4,0)</f>
        <v>0</v>
      </c>
      <c r="G123" s="66">
        <f t="shared" si="3"/>
        <v>0</v>
      </c>
      <c r="H123" s="66">
        <f>SUM(G123:G127)</f>
        <v>0</v>
      </c>
    </row>
    <row r="124" spans="1:8" ht="24" x14ac:dyDescent="0.25">
      <c r="A124" s="63"/>
      <c r="B124" s="64">
        <v>2121020</v>
      </c>
      <c r="C124" s="65" t="s">
        <v>329</v>
      </c>
      <c r="D124" s="64" t="s">
        <v>332</v>
      </c>
      <c r="E124" s="64">
        <v>1</v>
      </c>
      <c r="F124" s="66">
        <f>VLOOKUP(B124,MATERIALES!$A$7:$D$170,4,0)</f>
        <v>0</v>
      </c>
      <c r="G124" s="66">
        <f t="shared" si="3"/>
        <v>0</v>
      </c>
      <c r="H124" s="66"/>
    </row>
    <row r="125" spans="1:8" ht="36" x14ac:dyDescent="0.25">
      <c r="A125" s="63"/>
      <c r="B125" s="64">
        <v>2342501</v>
      </c>
      <c r="C125" s="65" t="s">
        <v>330</v>
      </c>
      <c r="D125" s="64" t="s">
        <v>332</v>
      </c>
      <c r="E125" s="64">
        <v>1</v>
      </c>
      <c r="F125" s="66">
        <f>VLOOKUP(B125,MATERIALES!$A$7:$D$170,4,0)</f>
        <v>0</v>
      </c>
      <c r="G125" s="66">
        <f t="shared" si="3"/>
        <v>0</v>
      </c>
      <c r="H125" s="66"/>
    </row>
    <row r="126" spans="1:8" ht="24" x14ac:dyDescent="0.25">
      <c r="A126" s="63"/>
      <c r="B126" s="64">
        <v>2344035</v>
      </c>
      <c r="C126" s="65" t="s">
        <v>255</v>
      </c>
      <c r="D126" s="64" t="s">
        <v>332</v>
      </c>
      <c r="E126" s="64">
        <v>1</v>
      </c>
      <c r="F126" s="66">
        <f>VLOOKUP(B126,MATERIALES!$A$7:$D$170,4,0)</f>
        <v>0</v>
      </c>
      <c r="G126" s="66">
        <f t="shared" si="3"/>
        <v>0</v>
      </c>
      <c r="H126" s="66"/>
    </row>
    <row r="127" spans="1:8" ht="24" x14ac:dyDescent="0.25">
      <c r="A127" s="63"/>
      <c r="B127" s="64">
        <v>2871060</v>
      </c>
      <c r="C127" s="65" t="s">
        <v>326</v>
      </c>
      <c r="D127" s="64" t="s">
        <v>332</v>
      </c>
      <c r="E127" s="64">
        <v>3</v>
      </c>
      <c r="F127" s="66">
        <f>VLOOKUP(B127,MATERIALES!$A$7:$D$170,4,0)</f>
        <v>0</v>
      </c>
      <c r="G127" s="66">
        <f t="shared" si="3"/>
        <v>0</v>
      </c>
      <c r="H127" s="66"/>
    </row>
    <row r="128" spans="1:8" ht="24" x14ac:dyDescent="0.25">
      <c r="A128" s="63" t="s">
        <v>436</v>
      </c>
      <c r="B128" s="64">
        <v>2820190</v>
      </c>
      <c r="C128" s="65" t="s">
        <v>327</v>
      </c>
      <c r="D128" s="64" t="s">
        <v>332</v>
      </c>
      <c r="E128" s="64">
        <v>2</v>
      </c>
      <c r="F128" s="66">
        <f>VLOOKUP(B128,MATERIALES!$A$7:$D$170,4,0)</f>
        <v>0</v>
      </c>
      <c r="G128" s="66">
        <f t="shared" si="3"/>
        <v>0</v>
      </c>
      <c r="H128" s="66">
        <f>SUM(G128:G133)</f>
        <v>0</v>
      </c>
    </row>
    <row r="129" spans="1:8" ht="24" x14ac:dyDescent="0.25">
      <c r="A129" s="63"/>
      <c r="B129" s="64">
        <v>2988216</v>
      </c>
      <c r="C129" s="65" t="s">
        <v>271</v>
      </c>
      <c r="D129" s="64" t="s">
        <v>332</v>
      </c>
      <c r="E129" s="64">
        <v>2</v>
      </c>
      <c r="F129" s="66">
        <f>VLOOKUP(B129,MATERIALES!$A$7:$D$170,4,0)</f>
        <v>0</v>
      </c>
      <c r="G129" s="66">
        <f t="shared" si="3"/>
        <v>0</v>
      </c>
      <c r="H129" s="66"/>
    </row>
    <row r="130" spans="1:8" ht="24" x14ac:dyDescent="0.25">
      <c r="A130" s="63"/>
      <c r="B130" s="64">
        <v>2810102</v>
      </c>
      <c r="C130" s="65" t="s">
        <v>283</v>
      </c>
      <c r="D130" s="64" t="s">
        <v>332</v>
      </c>
      <c r="E130" s="64">
        <v>1</v>
      </c>
      <c r="F130" s="66">
        <f>VLOOKUP(B130,MATERIALES!$A$7:$D$170,4,0)</f>
        <v>0</v>
      </c>
      <c r="G130" s="66">
        <f t="shared" si="3"/>
        <v>0</v>
      </c>
      <c r="H130" s="66"/>
    </row>
    <row r="131" spans="1:8" ht="24" x14ac:dyDescent="0.25">
      <c r="A131" s="63"/>
      <c r="B131" s="64">
        <v>2010152</v>
      </c>
      <c r="C131" s="65" t="s">
        <v>228</v>
      </c>
      <c r="D131" s="64" t="s">
        <v>332</v>
      </c>
      <c r="E131" s="64">
        <v>1</v>
      </c>
      <c r="F131" s="66">
        <f>VLOOKUP(B131,MATERIALES!$A$7:$D$170,4,0)</f>
        <v>0</v>
      </c>
      <c r="G131" s="66">
        <f t="shared" si="3"/>
        <v>0</v>
      </c>
      <c r="H131" s="66"/>
    </row>
    <row r="132" spans="1:8" ht="24" x14ac:dyDescent="0.25">
      <c r="A132" s="63"/>
      <c r="B132" s="64">
        <v>2371240</v>
      </c>
      <c r="C132" s="65" t="s">
        <v>323</v>
      </c>
      <c r="D132" s="64" t="s">
        <v>332</v>
      </c>
      <c r="E132" s="64">
        <v>1</v>
      </c>
      <c r="F132" s="66">
        <f>VLOOKUP(B132,MATERIALES!$A$7:$D$170,4,0)</f>
        <v>0</v>
      </c>
      <c r="G132" s="66">
        <f t="shared" si="3"/>
        <v>0</v>
      </c>
      <c r="H132" s="66"/>
    </row>
    <row r="133" spans="1:8" ht="24" x14ac:dyDescent="0.25">
      <c r="A133" s="63"/>
      <c r="B133" s="64">
        <v>2371241</v>
      </c>
      <c r="C133" s="65" t="s">
        <v>321</v>
      </c>
      <c r="D133" s="64" t="s">
        <v>332</v>
      </c>
      <c r="E133" s="64">
        <v>1</v>
      </c>
      <c r="F133" s="66">
        <f>VLOOKUP(B133,MATERIALES!$A$7:$D$170,4,0)</f>
        <v>0</v>
      </c>
      <c r="G133" s="66">
        <f t="shared" si="3"/>
        <v>0</v>
      </c>
      <c r="H133" s="66"/>
    </row>
    <row r="134" spans="1:8" ht="36" x14ac:dyDescent="0.25">
      <c r="A134" s="63" t="s">
        <v>472</v>
      </c>
      <c r="B134" s="64">
        <v>2831830</v>
      </c>
      <c r="C134" s="65" t="s">
        <v>325</v>
      </c>
      <c r="D134" s="64" t="s">
        <v>332</v>
      </c>
      <c r="E134" s="64">
        <v>1</v>
      </c>
      <c r="F134" s="66">
        <f>VLOOKUP(B134,MATERIALES!$A$7:$D$170,4,0)</f>
        <v>0</v>
      </c>
      <c r="G134" s="66">
        <f t="shared" si="3"/>
        <v>0</v>
      </c>
      <c r="H134" s="66">
        <f>SUM(G134:G146)</f>
        <v>0</v>
      </c>
    </row>
    <row r="135" spans="1:8" ht="24" x14ac:dyDescent="0.25">
      <c r="A135" s="63"/>
      <c r="B135" s="64">
        <v>2871060</v>
      </c>
      <c r="C135" s="65" t="s">
        <v>326</v>
      </c>
      <c r="D135" s="64" t="s">
        <v>332</v>
      </c>
      <c r="E135" s="64">
        <v>2</v>
      </c>
      <c r="F135" s="66">
        <f>VLOOKUP(B135,MATERIALES!$A$7:$D$170,4,0)</f>
        <v>0</v>
      </c>
      <c r="G135" s="66">
        <f t="shared" ref="G135:G198" si="4">E135*F135</f>
        <v>0</v>
      </c>
      <c r="H135" s="66"/>
    </row>
    <row r="136" spans="1:8" ht="24" x14ac:dyDescent="0.25">
      <c r="A136" s="63"/>
      <c r="B136" s="64">
        <v>2814170</v>
      </c>
      <c r="C136" s="65" t="s">
        <v>322</v>
      </c>
      <c r="D136" s="64" t="s">
        <v>332</v>
      </c>
      <c r="E136" s="64">
        <v>1</v>
      </c>
      <c r="F136" s="66">
        <f>VLOOKUP(B136,MATERIALES!$A$7:$D$170,4,0)</f>
        <v>0</v>
      </c>
      <c r="G136" s="66">
        <f t="shared" si="4"/>
        <v>0</v>
      </c>
      <c r="H136" s="66"/>
    </row>
    <row r="137" spans="1:8" ht="36" x14ac:dyDescent="0.25">
      <c r="A137" s="63"/>
      <c r="B137" s="64">
        <v>2010360</v>
      </c>
      <c r="C137" s="65" t="s">
        <v>319</v>
      </c>
      <c r="D137" s="64" t="s">
        <v>332</v>
      </c>
      <c r="E137" s="64">
        <v>1</v>
      </c>
      <c r="F137" s="66">
        <f>VLOOKUP(B137,MATERIALES!$A$7:$D$170,4,0)</f>
        <v>0</v>
      </c>
      <c r="G137" s="66">
        <f t="shared" si="4"/>
        <v>0</v>
      </c>
      <c r="H137" s="66"/>
    </row>
    <row r="138" spans="1:8" ht="24" x14ac:dyDescent="0.25">
      <c r="A138" s="63"/>
      <c r="B138" s="64">
        <v>2820191</v>
      </c>
      <c r="C138" s="65" t="s">
        <v>324</v>
      </c>
      <c r="D138" s="64" t="s">
        <v>332</v>
      </c>
      <c r="E138" s="64">
        <v>1</v>
      </c>
      <c r="F138" s="66">
        <f>VLOOKUP(B138,MATERIALES!$A$7:$D$170,4,0)</f>
        <v>0</v>
      </c>
      <c r="G138" s="66">
        <f t="shared" si="4"/>
        <v>0</v>
      </c>
      <c r="H138" s="66"/>
    </row>
    <row r="139" spans="1:8" ht="24" x14ac:dyDescent="0.25">
      <c r="A139" s="63"/>
      <c r="B139" s="64">
        <v>2820190</v>
      </c>
      <c r="C139" s="65" t="s">
        <v>327</v>
      </c>
      <c r="D139" s="64" t="s">
        <v>332</v>
      </c>
      <c r="E139" s="64">
        <v>1</v>
      </c>
      <c r="F139" s="66">
        <f>VLOOKUP(B139,MATERIALES!$A$7:$D$170,4,0)</f>
        <v>0</v>
      </c>
      <c r="G139" s="66">
        <f t="shared" si="4"/>
        <v>0</v>
      </c>
      <c r="H139" s="66"/>
    </row>
    <row r="140" spans="1:8" ht="24" x14ac:dyDescent="0.25">
      <c r="A140" s="63"/>
      <c r="B140" s="64">
        <v>2988216</v>
      </c>
      <c r="C140" s="65" t="s">
        <v>271</v>
      </c>
      <c r="D140" s="64" t="s">
        <v>332</v>
      </c>
      <c r="E140" s="64">
        <v>4</v>
      </c>
      <c r="F140" s="66">
        <f>VLOOKUP(B140,MATERIALES!$A$7:$D$170,4,0)</f>
        <v>0</v>
      </c>
      <c r="G140" s="66">
        <f t="shared" si="4"/>
        <v>0</v>
      </c>
      <c r="H140" s="66"/>
    </row>
    <row r="141" spans="1:8" ht="24" x14ac:dyDescent="0.25">
      <c r="A141" s="63"/>
      <c r="B141" s="64">
        <v>2810102</v>
      </c>
      <c r="C141" s="65" t="s">
        <v>283</v>
      </c>
      <c r="D141" s="64" t="s">
        <v>332</v>
      </c>
      <c r="E141" s="64">
        <v>2</v>
      </c>
      <c r="F141" s="66">
        <f>VLOOKUP(B141,MATERIALES!$A$7:$D$170,4,0)</f>
        <v>0</v>
      </c>
      <c r="G141" s="66">
        <f t="shared" si="4"/>
        <v>0</v>
      </c>
      <c r="H141" s="66"/>
    </row>
    <row r="142" spans="1:8" ht="24" x14ac:dyDescent="0.25">
      <c r="A142" s="63"/>
      <c r="B142" s="64">
        <v>2010152</v>
      </c>
      <c r="C142" s="65" t="s">
        <v>228</v>
      </c>
      <c r="D142" s="64" t="s">
        <v>332</v>
      </c>
      <c r="E142" s="64">
        <v>2</v>
      </c>
      <c r="F142" s="66">
        <f>VLOOKUP(B142,MATERIALES!$A$7:$D$170,4,0)</f>
        <v>0</v>
      </c>
      <c r="G142" s="66">
        <f t="shared" si="4"/>
        <v>0</v>
      </c>
      <c r="H142" s="66"/>
    </row>
    <row r="143" spans="1:8" ht="24" x14ac:dyDescent="0.25">
      <c r="A143" s="63"/>
      <c r="B143" s="64">
        <v>2371240</v>
      </c>
      <c r="C143" s="65" t="s">
        <v>323</v>
      </c>
      <c r="D143" s="64" t="s">
        <v>332</v>
      </c>
      <c r="E143" s="64">
        <v>1</v>
      </c>
      <c r="F143" s="66">
        <f>VLOOKUP(B143,MATERIALES!$A$7:$D$170,4,0)</f>
        <v>0</v>
      </c>
      <c r="G143" s="66">
        <f t="shared" si="4"/>
        <v>0</v>
      </c>
      <c r="H143" s="66"/>
    </row>
    <row r="144" spans="1:8" ht="24" x14ac:dyDescent="0.25">
      <c r="A144" s="63"/>
      <c r="B144" s="64">
        <v>2371241</v>
      </c>
      <c r="C144" s="65" t="s">
        <v>321</v>
      </c>
      <c r="D144" s="64" t="s">
        <v>332</v>
      </c>
      <c r="E144" s="64">
        <v>1</v>
      </c>
      <c r="F144" s="66">
        <f>VLOOKUP(B144,MATERIALES!$A$7:$D$170,4,0)</f>
        <v>0</v>
      </c>
      <c r="G144" s="66">
        <f t="shared" si="4"/>
        <v>0</v>
      </c>
      <c r="H144" s="66"/>
    </row>
    <row r="145" spans="1:8" ht="24" x14ac:dyDescent="0.25">
      <c r="A145" s="63"/>
      <c r="B145" s="64">
        <v>2110114</v>
      </c>
      <c r="C145" s="65" t="s">
        <v>230</v>
      </c>
      <c r="D145" s="64" t="s">
        <v>332</v>
      </c>
      <c r="E145" s="64">
        <v>1</v>
      </c>
      <c r="F145" s="66">
        <f>VLOOKUP(B145,MATERIALES!$A$7:$D$170,4,0)</f>
        <v>0</v>
      </c>
      <c r="G145" s="66">
        <f t="shared" si="4"/>
        <v>0</v>
      </c>
      <c r="H145" s="66"/>
    </row>
    <row r="146" spans="1:8" ht="24" x14ac:dyDescent="0.25">
      <c r="A146" s="63"/>
      <c r="B146" s="64">
        <v>2052244</v>
      </c>
      <c r="C146" s="65" t="s">
        <v>256</v>
      </c>
      <c r="D146" s="64" t="s">
        <v>332</v>
      </c>
      <c r="E146" s="64">
        <v>2</v>
      </c>
      <c r="F146" s="66">
        <f>VLOOKUP(B146,MATERIALES!$A$7:$D$170,4,0)</f>
        <v>0</v>
      </c>
      <c r="G146" s="66">
        <f t="shared" si="4"/>
        <v>0</v>
      </c>
      <c r="H146" s="66"/>
    </row>
    <row r="147" spans="1:8" ht="24" x14ac:dyDescent="0.25">
      <c r="A147" s="63" t="s">
        <v>187</v>
      </c>
      <c r="B147" s="64">
        <v>2802001</v>
      </c>
      <c r="C147" s="65" t="s">
        <v>276</v>
      </c>
      <c r="D147" s="64" t="s">
        <v>332</v>
      </c>
      <c r="E147" s="64">
        <v>2</v>
      </c>
      <c r="F147" s="66">
        <f>VLOOKUP(B147,MATERIALES!$A$7:$D$170,4,0)</f>
        <v>0</v>
      </c>
      <c r="G147" s="66">
        <f t="shared" si="4"/>
        <v>0</v>
      </c>
      <c r="H147" s="66">
        <f>SUM(G147:G157)</f>
        <v>0</v>
      </c>
    </row>
    <row r="148" spans="1:8" ht="24" x14ac:dyDescent="0.25">
      <c r="A148" s="63"/>
      <c r="B148" s="64">
        <v>2831620</v>
      </c>
      <c r="C148" s="65" t="s">
        <v>277</v>
      </c>
      <c r="D148" s="64" t="s">
        <v>332</v>
      </c>
      <c r="E148" s="64">
        <v>2</v>
      </c>
      <c r="F148" s="66">
        <f>VLOOKUP(B148,MATERIALES!$A$7:$D$170,4,0)</f>
        <v>0</v>
      </c>
      <c r="G148" s="66">
        <f t="shared" si="4"/>
        <v>0</v>
      </c>
      <c r="H148" s="66"/>
    </row>
    <row r="149" spans="1:8" ht="24" x14ac:dyDescent="0.25">
      <c r="A149" s="63"/>
      <c r="B149" s="64">
        <v>2820642</v>
      </c>
      <c r="C149" s="65" t="s">
        <v>278</v>
      </c>
      <c r="D149" s="64" t="s">
        <v>332</v>
      </c>
      <c r="E149" s="64">
        <v>1</v>
      </c>
      <c r="F149" s="66">
        <f>VLOOKUP(B149,MATERIALES!$A$7:$D$170,4,0)</f>
        <v>0</v>
      </c>
      <c r="G149" s="66">
        <f t="shared" si="4"/>
        <v>0</v>
      </c>
      <c r="H149" s="66"/>
    </row>
    <row r="150" spans="1:8" ht="24" x14ac:dyDescent="0.25">
      <c r="A150" s="63"/>
      <c r="B150" s="64">
        <v>2820112</v>
      </c>
      <c r="C150" s="65" t="s">
        <v>270</v>
      </c>
      <c r="D150" s="64" t="s">
        <v>332</v>
      </c>
      <c r="E150" s="64">
        <v>1</v>
      </c>
      <c r="F150" s="66">
        <f>VLOOKUP(B150,MATERIALES!$A$7:$D$170,4,0)</f>
        <v>0</v>
      </c>
      <c r="G150" s="66">
        <f t="shared" si="4"/>
        <v>0</v>
      </c>
      <c r="H150" s="66"/>
    </row>
    <row r="151" spans="1:8" ht="24" x14ac:dyDescent="0.25">
      <c r="A151" s="63"/>
      <c r="B151" s="64">
        <v>2901620</v>
      </c>
      <c r="C151" s="65" t="s">
        <v>279</v>
      </c>
      <c r="D151" s="64" t="s">
        <v>332</v>
      </c>
      <c r="E151" s="64">
        <v>2</v>
      </c>
      <c r="F151" s="66">
        <f>VLOOKUP(B151,MATERIALES!$A$7:$D$170,4,0)</f>
        <v>0</v>
      </c>
      <c r="G151" s="66">
        <f t="shared" si="4"/>
        <v>0</v>
      </c>
      <c r="H151" s="66"/>
    </row>
    <row r="152" spans="1:8" ht="24" x14ac:dyDescent="0.25">
      <c r="A152" s="63"/>
      <c r="B152" s="64">
        <v>2901320</v>
      </c>
      <c r="C152" s="65" t="s">
        <v>280</v>
      </c>
      <c r="D152" s="64" t="s">
        <v>332</v>
      </c>
      <c r="E152" s="64">
        <v>2</v>
      </c>
      <c r="F152" s="66">
        <f>VLOOKUP(B152,MATERIALES!$A$7:$D$170,4,0)</f>
        <v>0</v>
      </c>
      <c r="G152" s="66">
        <f t="shared" si="4"/>
        <v>0</v>
      </c>
      <c r="H152" s="66"/>
    </row>
    <row r="153" spans="1:8" ht="24" x14ac:dyDescent="0.25">
      <c r="A153" s="63"/>
      <c r="B153" s="64">
        <v>2010311</v>
      </c>
      <c r="C153" s="65" t="s">
        <v>273</v>
      </c>
      <c r="D153" s="64" t="s">
        <v>332</v>
      </c>
      <c r="E153" s="64">
        <v>2</v>
      </c>
      <c r="F153" s="66">
        <f>VLOOKUP(B153,MATERIALES!$A$7:$D$170,4,0)</f>
        <v>0</v>
      </c>
      <c r="G153" s="66">
        <f t="shared" si="4"/>
        <v>0</v>
      </c>
      <c r="H153" s="66"/>
    </row>
    <row r="154" spans="1:8" ht="24" x14ac:dyDescent="0.25">
      <c r="A154" s="63"/>
      <c r="B154" s="64">
        <v>2814160</v>
      </c>
      <c r="C154" s="65" t="s">
        <v>281</v>
      </c>
      <c r="D154" s="64" t="s">
        <v>332</v>
      </c>
      <c r="E154" s="64">
        <v>2</v>
      </c>
      <c r="F154" s="66">
        <f>VLOOKUP(B154,MATERIALES!$A$7:$D$170,4,0)</f>
        <v>0</v>
      </c>
      <c r="G154" s="66">
        <f t="shared" si="4"/>
        <v>0</v>
      </c>
      <c r="H154" s="66"/>
    </row>
    <row r="155" spans="1:8" ht="24" x14ac:dyDescent="0.25">
      <c r="A155" s="63"/>
      <c r="B155" s="64">
        <v>1012137</v>
      </c>
      <c r="C155" s="65" t="s">
        <v>267</v>
      </c>
      <c r="D155" s="64" t="s">
        <v>8</v>
      </c>
      <c r="E155" s="64">
        <v>6</v>
      </c>
      <c r="F155" s="66">
        <f>VLOOKUP(B155,MATERIALES!$A$7:$D$170,4,0)</f>
        <v>0</v>
      </c>
      <c r="G155" s="66">
        <f t="shared" si="4"/>
        <v>0</v>
      </c>
      <c r="H155" s="66"/>
    </row>
    <row r="156" spans="1:8" ht="24" x14ac:dyDescent="0.25">
      <c r="A156" s="63"/>
      <c r="B156" s="64">
        <v>1012301</v>
      </c>
      <c r="C156" s="65" t="s">
        <v>229</v>
      </c>
      <c r="D156" s="64" t="s">
        <v>8</v>
      </c>
      <c r="E156" s="64">
        <v>2</v>
      </c>
      <c r="F156" s="66">
        <f>VLOOKUP(B156,MATERIALES!$A$7:$D$170,4,0)</f>
        <v>0</v>
      </c>
      <c r="G156" s="66">
        <f t="shared" si="4"/>
        <v>0</v>
      </c>
      <c r="H156" s="66"/>
    </row>
    <row r="157" spans="1:8" x14ac:dyDescent="0.25">
      <c r="A157" s="63"/>
      <c r="B157" s="64">
        <v>2980680</v>
      </c>
      <c r="C157" s="65" t="s">
        <v>282</v>
      </c>
      <c r="D157" s="64" t="s">
        <v>332</v>
      </c>
      <c r="E157" s="64">
        <v>2</v>
      </c>
      <c r="F157" s="66">
        <f>VLOOKUP(B157,MATERIALES!$A$7:$D$170,4,0)</f>
        <v>0</v>
      </c>
      <c r="G157" s="66">
        <f t="shared" si="4"/>
        <v>0</v>
      </c>
      <c r="H157" s="66"/>
    </row>
    <row r="158" spans="1:8" ht="24" x14ac:dyDescent="0.25">
      <c r="A158" s="63" t="s">
        <v>188</v>
      </c>
      <c r="B158" s="64">
        <v>2802001</v>
      </c>
      <c r="C158" s="65" t="s">
        <v>276</v>
      </c>
      <c r="D158" s="64" t="s">
        <v>332</v>
      </c>
      <c r="E158" s="64">
        <v>2</v>
      </c>
      <c r="F158" s="66">
        <f>VLOOKUP(B158,MATERIALES!$A$7:$D$170,4,0)</f>
        <v>0</v>
      </c>
      <c r="G158" s="66">
        <f t="shared" si="4"/>
        <v>0</v>
      </c>
      <c r="H158" s="66">
        <f>SUM(G158:G172)</f>
        <v>0</v>
      </c>
    </row>
    <row r="159" spans="1:8" ht="24" x14ac:dyDescent="0.25">
      <c r="A159" s="63"/>
      <c r="B159" s="64">
        <v>2831620</v>
      </c>
      <c r="C159" s="65" t="s">
        <v>277</v>
      </c>
      <c r="D159" s="64" t="s">
        <v>332</v>
      </c>
      <c r="E159" s="64">
        <v>2</v>
      </c>
      <c r="F159" s="66">
        <f>VLOOKUP(B159,MATERIALES!$A$7:$D$170,4,0)</f>
        <v>0</v>
      </c>
      <c r="G159" s="66">
        <f t="shared" si="4"/>
        <v>0</v>
      </c>
      <c r="H159" s="66"/>
    </row>
    <row r="160" spans="1:8" ht="24" x14ac:dyDescent="0.25">
      <c r="A160" s="63"/>
      <c r="B160" s="64">
        <v>2820642</v>
      </c>
      <c r="C160" s="65" t="s">
        <v>278</v>
      </c>
      <c r="D160" s="64" t="s">
        <v>332</v>
      </c>
      <c r="E160" s="64">
        <v>1</v>
      </c>
      <c r="F160" s="66">
        <f>VLOOKUP(B160,MATERIALES!$A$7:$D$170,4,0)</f>
        <v>0</v>
      </c>
      <c r="G160" s="66">
        <f t="shared" si="4"/>
        <v>0</v>
      </c>
      <c r="H160" s="66"/>
    </row>
    <row r="161" spans="1:8" ht="24" x14ac:dyDescent="0.25">
      <c r="A161" s="63"/>
      <c r="B161" s="64">
        <v>2820112</v>
      </c>
      <c r="C161" s="65" t="s">
        <v>270</v>
      </c>
      <c r="D161" s="64" t="s">
        <v>332</v>
      </c>
      <c r="E161" s="64">
        <v>1</v>
      </c>
      <c r="F161" s="66">
        <f>VLOOKUP(B161,MATERIALES!$A$7:$D$170,4,0)</f>
        <v>0</v>
      </c>
      <c r="G161" s="66">
        <f t="shared" si="4"/>
        <v>0</v>
      </c>
      <c r="H161" s="66"/>
    </row>
    <row r="162" spans="1:8" ht="24" x14ac:dyDescent="0.25">
      <c r="A162" s="63"/>
      <c r="B162" s="64">
        <v>2901620</v>
      </c>
      <c r="C162" s="65" t="s">
        <v>279</v>
      </c>
      <c r="D162" s="64" t="s">
        <v>332</v>
      </c>
      <c r="E162" s="64">
        <v>2</v>
      </c>
      <c r="F162" s="66">
        <f>VLOOKUP(B162,MATERIALES!$A$7:$D$170,4,0)</f>
        <v>0</v>
      </c>
      <c r="G162" s="66">
        <f t="shared" si="4"/>
        <v>0</v>
      </c>
      <c r="H162" s="66"/>
    </row>
    <row r="163" spans="1:8" ht="24" x14ac:dyDescent="0.25">
      <c r="A163" s="63"/>
      <c r="B163" s="64">
        <v>2901320</v>
      </c>
      <c r="C163" s="65" t="s">
        <v>280</v>
      </c>
      <c r="D163" s="64" t="s">
        <v>332</v>
      </c>
      <c r="E163" s="64">
        <v>2</v>
      </c>
      <c r="F163" s="66">
        <f>VLOOKUP(B163,MATERIALES!$A$7:$D$170,4,0)</f>
        <v>0</v>
      </c>
      <c r="G163" s="66">
        <f t="shared" si="4"/>
        <v>0</v>
      </c>
      <c r="H163" s="66"/>
    </row>
    <row r="164" spans="1:8" x14ac:dyDescent="0.25">
      <c r="A164" s="63"/>
      <c r="B164" s="64">
        <v>2980680</v>
      </c>
      <c r="C164" s="65" t="s">
        <v>282</v>
      </c>
      <c r="D164" s="64" t="s">
        <v>332</v>
      </c>
      <c r="E164" s="64">
        <v>2</v>
      </c>
      <c r="F164" s="66">
        <f>VLOOKUP(B164,MATERIALES!$A$7:$D$170,4,0)</f>
        <v>0</v>
      </c>
      <c r="G164" s="66">
        <f t="shared" si="4"/>
        <v>0</v>
      </c>
      <c r="H164" s="66"/>
    </row>
    <row r="165" spans="1:8" ht="24" x14ac:dyDescent="0.25">
      <c r="A165" s="63"/>
      <c r="B165" s="64">
        <v>2010311</v>
      </c>
      <c r="C165" s="65" t="s">
        <v>273</v>
      </c>
      <c r="D165" s="64" t="s">
        <v>332</v>
      </c>
      <c r="E165" s="64">
        <v>1</v>
      </c>
      <c r="F165" s="66">
        <f>VLOOKUP(B165,MATERIALES!$A$7:$D$170,4,0)</f>
        <v>0</v>
      </c>
      <c r="G165" s="66">
        <f t="shared" si="4"/>
        <v>0</v>
      </c>
      <c r="H165" s="66"/>
    </row>
    <row r="166" spans="1:8" ht="24" x14ac:dyDescent="0.25">
      <c r="A166" s="63"/>
      <c r="B166" s="64">
        <v>2814160</v>
      </c>
      <c r="C166" s="65" t="s">
        <v>281</v>
      </c>
      <c r="D166" s="64" t="s">
        <v>332</v>
      </c>
      <c r="E166" s="64">
        <v>1</v>
      </c>
      <c r="F166" s="66">
        <f>VLOOKUP(B166,MATERIALES!$A$7:$D$170,4,0)</f>
        <v>0</v>
      </c>
      <c r="G166" s="66">
        <f t="shared" si="4"/>
        <v>0</v>
      </c>
      <c r="H166" s="66"/>
    </row>
    <row r="167" spans="1:8" ht="24" x14ac:dyDescent="0.25">
      <c r="A167" s="63"/>
      <c r="B167" s="64">
        <v>2010152</v>
      </c>
      <c r="C167" s="65" t="s">
        <v>228</v>
      </c>
      <c r="D167" s="64" t="s">
        <v>332</v>
      </c>
      <c r="E167" s="64">
        <v>2</v>
      </c>
      <c r="F167" s="66">
        <f>VLOOKUP(B167,MATERIALES!$A$7:$D$170,4,0)</f>
        <v>0</v>
      </c>
      <c r="G167" s="66">
        <f t="shared" si="4"/>
        <v>0</v>
      </c>
      <c r="H167" s="66"/>
    </row>
    <row r="168" spans="1:8" ht="24" x14ac:dyDescent="0.25">
      <c r="A168" s="63"/>
      <c r="B168" s="64">
        <v>2110114</v>
      </c>
      <c r="C168" s="65" t="s">
        <v>230</v>
      </c>
      <c r="D168" s="64" t="s">
        <v>332</v>
      </c>
      <c r="E168" s="64">
        <v>2</v>
      </c>
      <c r="F168" s="66">
        <f>VLOOKUP(B168,MATERIALES!$A$7:$D$170,4,0)</f>
        <v>0</v>
      </c>
      <c r="G168" s="66">
        <f t="shared" si="4"/>
        <v>0</v>
      </c>
      <c r="H168" s="66"/>
    </row>
    <row r="169" spans="1:8" ht="24" x14ac:dyDescent="0.25">
      <c r="A169" s="63"/>
      <c r="B169" s="64">
        <v>1012301</v>
      </c>
      <c r="C169" s="65" t="s">
        <v>229</v>
      </c>
      <c r="D169" s="64" t="s">
        <v>8</v>
      </c>
      <c r="E169" s="64">
        <v>3</v>
      </c>
      <c r="F169" s="66">
        <f>VLOOKUP(B169,MATERIALES!$A$7:$D$170,4,0)</f>
        <v>0</v>
      </c>
      <c r="G169" s="66">
        <f t="shared" si="4"/>
        <v>0</v>
      </c>
      <c r="H169" s="66"/>
    </row>
    <row r="170" spans="1:8" ht="24" x14ac:dyDescent="0.25">
      <c r="A170" s="63"/>
      <c r="B170" s="64">
        <v>2810102</v>
      </c>
      <c r="C170" s="65" t="s">
        <v>283</v>
      </c>
      <c r="D170" s="64" t="s">
        <v>332</v>
      </c>
      <c r="E170" s="64">
        <v>2</v>
      </c>
      <c r="F170" s="66">
        <f>VLOOKUP(B170,MATERIALES!$A$7:$D$170,4,0)</f>
        <v>0</v>
      </c>
      <c r="G170" s="66">
        <f t="shared" si="4"/>
        <v>0</v>
      </c>
      <c r="H170" s="66"/>
    </row>
    <row r="171" spans="1:8" ht="24" x14ac:dyDescent="0.25">
      <c r="A171" s="63"/>
      <c r="B171" s="64">
        <v>1012137</v>
      </c>
      <c r="C171" s="65" t="s">
        <v>267</v>
      </c>
      <c r="D171" s="64" t="s">
        <v>8</v>
      </c>
      <c r="E171" s="64">
        <v>3</v>
      </c>
      <c r="F171" s="66">
        <f>VLOOKUP(B171,MATERIALES!$A$7:$D$170,4,0)</f>
        <v>0</v>
      </c>
      <c r="G171" s="66">
        <f t="shared" si="4"/>
        <v>0</v>
      </c>
      <c r="H171" s="66"/>
    </row>
    <row r="172" spans="1:8" ht="36" x14ac:dyDescent="0.25">
      <c r="A172" s="63"/>
      <c r="B172" s="64">
        <v>2060104</v>
      </c>
      <c r="C172" s="65" t="s">
        <v>237</v>
      </c>
      <c r="D172" s="64" t="s">
        <v>332</v>
      </c>
      <c r="E172" s="64">
        <v>1</v>
      </c>
      <c r="F172" s="66">
        <f>VLOOKUP(B172,MATERIALES!$A$7:$D$170,4,0)</f>
        <v>0</v>
      </c>
      <c r="G172" s="66">
        <f t="shared" si="4"/>
        <v>0</v>
      </c>
      <c r="H172" s="66"/>
    </row>
    <row r="173" spans="1:8" ht="24" x14ac:dyDescent="0.25">
      <c r="A173" s="63" t="s">
        <v>189</v>
      </c>
      <c r="B173" s="64">
        <v>2802001</v>
      </c>
      <c r="C173" s="65" t="s">
        <v>276</v>
      </c>
      <c r="D173" s="64" t="s">
        <v>332</v>
      </c>
      <c r="E173" s="64">
        <v>1</v>
      </c>
      <c r="F173" s="66">
        <f>VLOOKUP(B173,MATERIALES!$A$7:$D$170,4,0)</f>
        <v>0</v>
      </c>
      <c r="G173" s="66">
        <f t="shared" si="4"/>
        <v>0</v>
      </c>
      <c r="H173" s="66">
        <f>SUM(G173:G181)</f>
        <v>0</v>
      </c>
    </row>
    <row r="174" spans="1:8" ht="24" x14ac:dyDescent="0.25">
      <c r="A174" s="63"/>
      <c r="B174" s="64">
        <v>2831620</v>
      </c>
      <c r="C174" s="65" t="s">
        <v>277</v>
      </c>
      <c r="D174" s="64" t="s">
        <v>332</v>
      </c>
      <c r="E174" s="64">
        <v>1</v>
      </c>
      <c r="F174" s="66">
        <f>VLOOKUP(B174,MATERIALES!$A$7:$D$170,4,0)</f>
        <v>0</v>
      </c>
      <c r="G174" s="66">
        <f t="shared" si="4"/>
        <v>0</v>
      </c>
      <c r="H174" s="66"/>
    </row>
    <row r="175" spans="1:8" ht="24" x14ac:dyDescent="0.25">
      <c r="A175" s="63"/>
      <c r="B175" s="64">
        <v>2820111</v>
      </c>
      <c r="C175" s="65" t="s">
        <v>234</v>
      </c>
      <c r="D175" s="64" t="s">
        <v>332</v>
      </c>
      <c r="E175" s="64">
        <v>1</v>
      </c>
      <c r="F175" s="66">
        <f>VLOOKUP(B175,MATERIALES!$A$7:$D$170,4,0)</f>
        <v>0</v>
      </c>
      <c r="G175" s="66">
        <f t="shared" si="4"/>
        <v>0</v>
      </c>
      <c r="H175" s="66"/>
    </row>
    <row r="176" spans="1:8" ht="24" x14ac:dyDescent="0.25">
      <c r="A176" s="63"/>
      <c r="B176" s="64">
        <v>2901320</v>
      </c>
      <c r="C176" s="65" t="s">
        <v>280</v>
      </c>
      <c r="D176" s="64" t="s">
        <v>332</v>
      </c>
      <c r="E176" s="64">
        <v>1</v>
      </c>
      <c r="F176" s="66">
        <f>VLOOKUP(B176,MATERIALES!$A$7:$D$170,4,0)</f>
        <v>0</v>
      </c>
      <c r="G176" s="66">
        <f t="shared" si="4"/>
        <v>0</v>
      </c>
      <c r="H176" s="66"/>
    </row>
    <row r="177" spans="1:8" ht="36" x14ac:dyDescent="0.25">
      <c r="A177" s="63"/>
      <c r="B177" s="64">
        <v>2851630</v>
      </c>
      <c r="C177" s="65" t="s">
        <v>284</v>
      </c>
      <c r="D177" s="64" t="s">
        <v>332</v>
      </c>
      <c r="E177" s="64">
        <v>1</v>
      </c>
      <c r="F177" s="66">
        <f>VLOOKUP(B177,MATERIALES!$A$7:$D$170,4,0)</f>
        <v>0</v>
      </c>
      <c r="G177" s="66">
        <f t="shared" si="4"/>
        <v>0</v>
      </c>
      <c r="H177" s="66"/>
    </row>
    <row r="178" spans="1:8" ht="24" x14ac:dyDescent="0.25">
      <c r="A178" s="63"/>
      <c r="B178" s="64">
        <v>2010311</v>
      </c>
      <c r="C178" s="65" t="s">
        <v>273</v>
      </c>
      <c r="D178" s="64" t="s">
        <v>332</v>
      </c>
      <c r="E178" s="64">
        <v>1</v>
      </c>
      <c r="F178" s="66">
        <f>VLOOKUP(B178,MATERIALES!$A$7:$D$170,4,0)</f>
        <v>0</v>
      </c>
      <c r="G178" s="66">
        <f t="shared" si="4"/>
        <v>0</v>
      </c>
      <c r="H178" s="66"/>
    </row>
    <row r="179" spans="1:8" ht="24" x14ac:dyDescent="0.25">
      <c r="A179" s="63"/>
      <c r="B179" s="64">
        <v>2814160</v>
      </c>
      <c r="C179" s="65" t="s">
        <v>281</v>
      </c>
      <c r="D179" s="64" t="s">
        <v>332</v>
      </c>
      <c r="E179" s="64">
        <v>1</v>
      </c>
      <c r="F179" s="66">
        <f>VLOOKUP(B179,MATERIALES!$A$7:$D$170,4,0)</f>
        <v>0</v>
      </c>
      <c r="G179" s="66">
        <f t="shared" si="4"/>
        <v>0</v>
      </c>
      <c r="H179" s="66"/>
    </row>
    <row r="180" spans="1:8" ht="24" x14ac:dyDescent="0.25">
      <c r="A180" s="63"/>
      <c r="B180" s="64">
        <v>1012137</v>
      </c>
      <c r="C180" s="65" t="s">
        <v>267</v>
      </c>
      <c r="D180" s="64" t="s">
        <v>8</v>
      </c>
      <c r="E180" s="64">
        <v>3</v>
      </c>
      <c r="F180" s="66">
        <f>VLOOKUP(B180,MATERIALES!$A$7:$D$170,4,0)</f>
        <v>0</v>
      </c>
      <c r="G180" s="66">
        <f t="shared" si="4"/>
        <v>0</v>
      </c>
      <c r="H180" s="66"/>
    </row>
    <row r="181" spans="1:8" ht="24" x14ac:dyDescent="0.25">
      <c r="A181" s="63"/>
      <c r="B181" s="64">
        <v>1012301</v>
      </c>
      <c r="C181" s="65" t="s">
        <v>229</v>
      </c>
      <c r="D181" s="64" t="s">
        <v>8</v>
      </c>
      <c r="E181" s="64">
        <v>2</v>
      </c>
      <c r="F181" s="66">
        <f>VLOOKUP(B181,MATERIALES!$A$7:$D$170,4,0)</f>
        <v>0</v>
      </c>
      <c r="G181" s="66">
        <f t="shared" si="4"/>
        <v>0</v>
      </c>
      <c r="H181" s="66"/>
    </row>
    <row r="182" spans="1:8" ht="24" x14ac:dyDescent="0.25">
      <c r="A182" s="63" t="s">
        <v>190</v>
      </c>
      <c r="B182" s="64">
        <v>2802001</v>
      </c>
      <c r="C182" s="65" t="s">
        <v>276</v>
      </c>
      <c r="D182" s="64" t="s">
        <v>332</v>
      </c>
      <c r="E182" s="64">
        <v>2</v>
      </c>
      <c r="F182" s="66">
        <f>VLOOKUP(B182,MATERIALES!$A$7:$D$170,4,0)</f>
        <v>0</v>
      </c>
      <c r="G182" s="66">
        <f t="shared" si="4"/>
        <v>0</v>
      </c>
      <c r="H182" s="66">
        <f>SUM(G182:G192)</f>
        <v>0</v>
      </c>
    </row>
    <row r="183" spans="1:8" ht="24" x14ac:dyDescent="0.25">
      <c r="A183" s="63"/>
      <c r="B183" s="64">
        <v>2831620</v>
      </c>
      <c r="C183" s="65" t="s">
        <v>277</v>
      </c>
      <c r="D183" s="64" t="s">
        <v>332</v>
      </c>
      <c r="E183" s="64">
        <v>2</v>
      </c>
      <c r="F183" s="66">
        <f>VLOOKUP(B183,MATERIALES!$A$7:$D$170,4,0)</f>
        <v>0</v>
      </c>
      <c r="G183" s="66">
        <f t="shared" si="4"/>
        <v>0</v>
      </c>
      <c r="H183" s="66"/>
    </row>
    <row r="184" spans="1:8" ht="24" x14ac:dyDescent="0.25">
      <c r="A184" s="63"/>
      <c r="B184" s="64">
        <v>2820642</v>
      </c>
      <c r="C184" s="65" t="s">
        <v>278</v>
      </c>
      <c r="D184" s="64" t="s">
        <v>332</v>
      </c>
      <c r="E184" s="64">
        <v>1</v>
      </c>
      <c r="F184" s="66">
        <f>VLOOKUP(B184,MATERIALES!$A$7:$D$170,4,0)</f>
        <v>0</v>
      </c>
      <c r="G184" s="66">
        <f t="shared" si="4"/>
        <v>0</v>
      </c>
      <c r="H184" s="66"/>
    </row>
    <row r="185" spans="1:8" ht="24" x14ac:dyDescent="0.25">
      <c r="A185" s="63"/>
      <c r="B185" s="64">
        <v>2820112</v>
      </c>
      <c r="C185" s="65" t="s">
        <v>270</v>
      </c>
      <c r="D185" s="64" t="s">
        <v>332</v>
      </c>
      <c r="E185" s="64">
        <v>1</v>
      </c>
      <c r="F185" s="66">
        <f>VLOOKUP(B185,MATERIALES!$A$7:$D$170,4,0)</f>
        <v>0</v>
      </c>
      <c r="G185" s="66">
        <f t="shared" si="4"/>
        <v>0</v>
      </c>
      <c r="H185" s="66"/>
    </row>
    <row r="186" spans="1:8" ht="24" x14ac:dyDescent="0.25">
      <c r="A186" s="63"/>
      <c r="B186" s="64">
        <v>2901620</v>
      </c>
      <c r="C186" s="65" t="s">
        <v>279</v>
      </c>
      <c r="D186" s="64" t="s">
        <v>332</v>
      </c>
      <c r="E186" s="64">
        <v>2</v>
      </c>
      <c r="F186" s="66">
        <f>VLOOKUP(B186,MATERIALES!$A$7:$D$170,4,0)</f>
        <v>0</v>
      </c>
      <c r="G186" s="66">
        <f t="shared" si="4"/>
        <v>0</v>
      </c>
      <c r="H186" s="66"/>
    </row>
    <row r="187" spans="1:8" ht="24" x14ac:dyDescent="0.25">
      <c r="A187" s="63"/>
      <c r="B187" s="64">
        <v>2901320</v>
      </c>
      <c r="C187" s="65" t="s">
        <v>280</v>
      </c>
      <c r="D187" s="64" t="s">
        <v>332</v>
      </c>
      <c r="E187" s="64">
        <v>2</v>
      </c>
      <c r="F187" s="66">
        <f>VLOOKUP(B187,MATERIALES!$A$7:$D$170,4,0)</f>
        <v>0</v>
      </c>
      <c r="G187" s="66">
        <f t="shared" si="4"/>
        <v>0</v>
      </c>
      <c r="H187" s="66"/>
    </row>
    <row r="188" spans="1:8" x14ac:dyDescent="0.25">
      <c r="A188" s="63"/>
      <c r="B188" s="64">
        <v>2980680</v>
      </c>
      <c r="C188" s="65" t="s">
        <v>282</v>
      </c>
      <c r="D188" s="64" t="s">
        <v>332</v>
      </c>
      <c r="E188" s="64">
        <v>2</v>
      </c>
      <c r="F188" s="66">
        <f>VLOOKUP(B188,MATERIALES!$A$7:$D$170,4,0)</f>
        <v>0</v>
      </c>
      <c r="G188" s="66">
        <f t="shared" si="4"/>
        <v>0</v>
      </c>
      <c r="H188" s="66"/>
    </row>
    <row r="189" spans="1:8" ht="24" x14ac:dyDescent="0.25">
      <c r="A189" s="63"/>
      <c r="B189" s="64">
        <v>2010152</v>
      </c>
      <c r="C189" s="65" t="s">
        <v>228</v>
      </c>
      <c r="D189" s="64" t="s">
        <v>332</v>
      </c>
      <c r="E189" s="64">
        <v>1</v>
      </c>
      <c r="F189" s="66">
        <f>VLOOKUP(B189,MATERIALES!$A$7:$D$170,4,0)</f>
        <v>0</v>
      </c>
      <c r="G189" s="66">
        <f t="shared" si="4"/>
        <v>0</v>
      </c>
      <c r="H189" s="66"/>
    </row>
    <row r="190" spans="1:8" ht="24" x14ac:dyDescent="0.25">
      <c r="A190" s="63"/>
      <c r="B190" s="64">
        <v>2110114</v>
      </c>
      <c r="C190" s="65" t="s">
        <v>230</v>
      </c>
      <c r="D190" s="64" t="s">
        <v>332</v>
      </c>
      <c r="E190" s="64">
        <v>1</v>
      </c>
      <c r="F190" s="66">
        <f>VLOOKUP(B190,MATERIALES!$A$7:$D$170,4,0)</f>
        <v>0</v>
      </c>
      <c r="G190" s="66">
        <f t="shared" si="4"/>
        <v>0</v>
      </c>
      <c r="H190" s="66"/>
    </row>
    <row r="191" spans="1:8" ht="24" x14ac:dyDescent="0.25">
      <c r="A191" s="63"/>
      <c r="B191" s="64">
        <v>1012301</v>
      </c>
      <c r="C191" s="65" t="s">
        <v>229</v>
      </c>
      <c r="D191" s="64" t="s">
        <v>8</v>
      </c>
      <c r="E191" s="64">
        <v>1.5</v>
      </c>
      <c r="F191" s="66">
        <f>VLOOKUP(B191,MATERIALES!$A$7:$D$170,4,0)</f>
        <v>0</v>
      </c>
      <c r="G191" s="66">
        <f t="shared" si="4"/>
        <v>0</v>
      </c>
      <c r="H191" s="66"/>
    </row>
    <row r="192" spans="1:8" ht="24" x14ac:dyDescent="0.25">
      <c r="A192" s="63"/>
      <c r="B192" s="64">
        <v>2810102</v>
      </c>
      <c r="C192" s="65" t="s">
        <v>283</v>
      </c>
      <c r="D192" s="64" t="s">
        <v>332</v>
      </c>
      <c r="E192" s="64">
        <v>1</v>
      </c>
      <c r="F192" s="66">
        <f>VLOOKUP(B192,MATERIALES!$A$7:$D$170,4,0)</f>
        <v>0</v>
      </c>
      <c r="G192" s="66">
        <f t="shared" si="4"/>
        <v>0</v>
      </c>
      <c r="H192" s="66"/>
    </row>
    <row r="193" spans="1:8" ht="24" x14ac:dyDescent="0.25">
      <c r="A193" s="63" t="s">
        <v>473</v>
      </c>
      <c r="B193" s="64">
        <v>2802001</v>
      </c>
      <c r="C193" s="65" t="s">
        <v>276</v>
      </c>
      <c r="D193" s="64" t="s">
        <v>332</v>
      </c>
      <c r="E193" s="64">
        <v>2</v>
      </c>
      <c r="F193" s="66">
        <f>VLOOKUP(B193,MATERIALES!$A$7:$D$170,4,0)</f>
        <v>0</v>
      </c>
      <c r="G193" s="66">
        <f t="shared" si="4"/>
        <v>0</v>
      </c>
      <c r="H193" s="66">
        <f>SUM(G193:G204)</f>
        <v>0</v>
      </c>
    </row>
    <row r="194" spans="1:8" ht="24" x14ac:dyDescent="0.25">
      <c r="A194" s="63"/>
      <c r="B194" s="64">
        <v>2831610</v>
      </c>
      <c r="C194" s="65" t="s">
        <v>285</v>
      </c>
      <c r="D194" s="64" t="s">
        <v>332</v>
      </c>
      <c r="E194" s="64">
        <v>4</v>
      </c>
      <c r="F194" s="66">
        <f>VLOOKUP(B194,MATERIALES!$A$7:$D$170,4,0)</f>
        <v>0</v>
      </c>
      <c r="G194" s="66">
        <f t="shared" si="4"/>
        <v>0</v>
      </c>
      <c r="H194" s="66"/>
    </row>
    <row r="195" spans="1:8" ht="24" x14ac:dyDescent="0.25">
      <c r="A195" s="63"/>
      <c r="B195" s="64">
        <v>2820642</v>
      </c>
      <c r="C195" s="65" t="s">
        <v>278</v>
      </c>
      <c r="D195" s="64" t="s">
        <v>332</v>
      </c>
      <c r="E195" s="64">
        <v>2</v>
      </c>
      <c r="F195" s="66">
        <f>VLOOKUP(B195,MATERIALES!$A$7:$D$170,4,0)</f>
        <v>0</v>
      </c>
      <c r="G195" s="66">
        <f t="shared" si="4"/>
        <v>0</v>
      </c>
      <c r="H195" s="66"/>
    </row>
    <row r="196" spans="1:8" ht="24" x14ac:dyDescent="0.25">
      <c r="A196" s="63"/>
      <c r="B196" s="64">
        <v>2815204</v>
      </c>
      <c r="C196" s="65" t="s">
        <v>272</v>
      </c>
      <c r="D196" s="64" t="s">
        <v>332</v>
      </c>
      <c r="E196" s="64">
        <v>1</v>
      </c>
      <c r="F196" s="66">
        <f>VLOOKUP(B196,MATERIALES!$A$7:$D$170,4,0)</f>
        <v>0</v>
      </c>
      <c r="G196" s="66">
        <f t="shared" si="4"/>
        <v>0</v>
      </c>
      <c r="H196" s="66"/>
    </row>
    <row r="197" spans="1:8" ht="24" x14ac:dyDescent="0.25">
      <c r="A197" s="63"/>
      <c r="B197" s="64">
        <v>2820112</v>
      </c>
      <c r="C197" s="65" t="s">
        <v>270</v>
      </c>
      <c r="D197" s="64" t="s">
        <v>332</v>
      </c>
      <c r="E197" s="64">
        <v>1</v>
      </c>
      <c r="F197" s="66">
        <f>VLOOKUP(B197,MATERIALES!$A$7:$D$170,4,0)</f>
        <v>0</v>
      </c>
      <c r="G197" s="66">
        <f t="shared" si="4"/>
        <v>0</v>
      </c>
      <c r="H197" s="66"/>
    </row>
    <row r="198" spans="1:8" ht="24" x14ac:dyDescent="0.25">
      <c r="A198" s="63"/>
      <c r="B198" s="64">
        <v>2814160</v>
      </c>
      <c r="C198" s="65" t="s">
        <v>281</v>
      </c>
      <c r="D198" s="64" t="s">
        <v>332</v>
      </c>
      <c r="E198" s="64">
        <v>6</v>
      </c>
      <c r="F198" s="66">
        <f>VLOOKUP(B198,MATERIALES!$A$7:$D$170,4,0)</f>
        <v>0</v>
      </c>
      <c r="G198" s="66">
        <f t="shared" si="4"/>
        <v>0</v>
      </c>
      <c r="H198" s="66"/>
    </row>
    <row r="199" spans="1:8" x14ac:dyDescent="0.25">
      <c r="A199" s="63"/>
      <c r="B199" s="64">
        <v>2980680</v>
      </c>
      <c r="C199" s="65" t="s">
        <v>282</v>
      </c>
      <c r="D199" s="64" t="s">
        <v>332</v>
      </c>
      <c r="E199" s="64">
        <v>2</v>
      </c>
      <c r="F199" s="66">
        <f>VLOOKUP(B199,MATERIALES!$A$7:$D$170,4,0)</f>
        <v>0</v>
      </c>
      <c r="G199" s="66">
        <f t="shared" ref="G199:G262" si="5">E199*F199</f>
        <v>0</v>
      </c>
      <c r="H199" s="66"/>
    </row>
    <row r="200" spans="1:8" ht="24" x14ac:dyDescent="0.25">
      <c r="A200" s="63"/>
      <c r="B200" s="64">
        <v>2901620</v>
      </c>
      <c r="C200" s="65" t="s">
        <v>279</v>
      </c>
      <c r="D200" s="64" t="s">
        <v>332</v>
      </c>
      <c r="E200" s="64">
        <v>4</v>
      </c>
      <c r="F200" s="66">
        <f>VLOOKUP(B200,MATERIALES!$A$7:$D$170,4,0)</f>
        <v>0</v>
      </c>
      <c r="G200" s="66">
        <f t="shared" si="5"/>
        <v>0</v>
      </c>
      <c r="H200" s="66"/>
    </row>
    <row r="201" spans="1:8" ht="24" x14ac:dyDescent="0.25">
      <c r="A201" s="63"/>
      <c r="B201" s="64">
        <v>2901320</v>
      </c>
      <c r="C201" s="65" t="s">
        <v>280</v>
      </c>
      <c r="D201" s="64" t="s">
        <v>332</v>
      </c>
      <c r="E201" s="64">
        <v>4</v>
      </c>
      <c r="F201" s="66">
        <f>VLOOKUP(B201,MATERIALES!$A$7:$D$170,4,0)</f>
        <v>0</v>
      </c>
      <c r="G201" s="66">
        <f t="shared" si="5"/>
        <v>0</v>
      </c>
      <c r="H201" s="66"/>
    </row>
    <row r="202" spans="1:8" ht="24" x14ac:dyDescent="0.25">
      <c r="A202" s="63"/>
      <c r="B202" s="64">
        <v>2010311</v>
      </c>
      <c r="C202" s="65" t="s">
        <v>273</v>
      </c>
      <c r="D202" s="64" t="s">
        <v>332</v>
      </c>
      <c r="E202" s="64">
        <v>6</v>
      </c>
      <c r="F202" s="66">
        <f>VLOOKUP(B202,MATERIALES!$A$7:$D$170,4,0)</f>
        <v>0</v>
      </c>
      <c r="G202" s="66">
        <f t="shared" si="5"/>
        <v>0</v>
      </c>
      <c r="H202" s="66"/>
    </row>
    <row r="203" spans="1:8" ht="24" x14ac:dyDescent="0.25">
      <c r="A203" s="63"/>
      <c r="B203" s="64">
        <v>1012137</v>
      </c>
      <c r="C203" s="65" t="s">
        <v>267</v>
      </c>
      <c r="D203" s="64" t="s">
        <v>8</v>
      </c>
      <c r="E203" s="64">
        <v>18</v>
      </c>
      <c r="F203" s="66">
        <f>VLOOKUP(B203,MATERIALES!$A$7:$D$170,4,0)</f>
        <v>0</v>
      </c>
      <c r="G203" s="66">
        <f t="shared" si="5"/>
        <v>0</v>
      </c>
      <c r="H203" s="66"/>
    </row>
    <row r="204" spans="1:8" ht="24" x14ac:dyDescent="0.25">
      <c r="A204" s="63"/>
      <c r="B204" s="64">
        <v>1012301</v>
      </c>
      <c r="C204" s="65" t="s">
        <v>229</v>
      </c>
      <c r="D204" s="64" t="s">
        <v>8</v>
      </c>
      <c r="E204" s="64">
        <v>6</v>
      </c>
      <c r="F204" s="66">
        <f>VLOOKUP(B204,MATERIALES!$A$7:$D$170,4,0)</f>
        <v>0</v>
      </c>
      <c r="G204" s="66">
        <f t="shared" si="5"/>
        <v>0</v>
      </c>
      <c r="H204" s="66"/>
    </row>
    <row r="205" spans="1:8" ht="24" x14ac:dyDescent="0.25">
      <c r="A205" s="63" t="s">
        <v>191</v>
      </c>
      <c r="B205" s="64">
        <v>2802001</v>
      </c>
      <c r="C205" s="65" t="s">
        <v>276</v>
      </c>
      <c r="D205" s="64" t="s">
        <v>332</v>
      </c>
      <c r="E205" s="64">
        <v>2</v>
      </c>
      <c r="F205" s="66">
        <f>VLOOKUP(B205,MATERIALES!$A$7:$D$170,4,0)</f>
        <v>0</v>
      </c>
      <c r="G205" s="66">
        <f t="shared" si="5"/>
        <v>0</v>
      </c>
      <c r="H205" s="66">
        <f>SUM(G205:G221)</f>
        <v>0</v>
      </c>
    </row>
    <row r="206" spans="1:8" ht="24" x14ac:dyDescent="0.25">
      <c r="A206" s="63"/>
      <c r="B206" s="64">
        <v>2831610</v>
      </c>
      <c r="C206" s="65" t="s">
        <v>285</v>
      </c>
      <c r="D206" s="64" t="s">
        <v>332</v>
      </c>
      <c r="E206" s="64">
        <v>4</v>
      </c>
      <c r="F206" s="66">
        <f>VLOOKUP(B206,MATERIALES!$A$7:$D$170,4,0)</f>
        <v>0</v>
      </c>
      <c r="G206" s="66">
        <f t="shared" si="5"/>
        <v>0</v>
      </c>
      <c r="H206" s="66"/>
    </row>
    <row r="207" spans="1:8" ht="24" x14ac:dyDescent="0.25">
      <c r="A207" s="63"/>
      <c r="B207" s="64">
        <v>2820642</v>
      </c>
      <c r="C207" s="65" t="s">
        <v>278</v>
      </c>
      <c r="D207" s="64" t="s">
        <v>332</v>
      </c>
      <c r="E207" s="64">
        <v>2</v>
      </c>
      <c r="F207" s="66">
        <f>VLOOKUP(B207,MATERIALES!$A$7:$D$170,4,0)</f>
        <v>0</v>
      </c>
      <c r="G207" s="66">
        <f t="shared" si="5"/>
        <v>0</v>
      </c>
      <c r="H207" s="66"/>
    </row>
    <row r="208" spans="1:8" ht="24" x14ac:dyDescent="0.25">
      <c r="A208" s="63"/>
      <c r="B208" s="64">
        <v>2815104</v>
      </c>
      <c r="C208" s="65" t="s">
        <v>274</v>
      </c>
      <c r="D208" s="64" t="s">
        <v>332</v>
      </c>
      <c r="E208" s="64">
        <v>1</v>
      </c>
      <c r="F208" s="66">
        <f>VLOOKUP(B208,MATERIALES!$A$7:$D$170,4,0)</f>
        <v>0</v>
      </c>
      <c r="G208" s="66">
        <f t="shared" si="5"/>
        <v>0</v>
      </c>
      <c r="H208" s="66"/>
    </row>
    <row r="209" spans="1:8" ht="24" x14ac:dyDescent="0.25">
      <c r="A209" s="63"/>
      <c r="B209" s="64">
        <v>2820152</v>
      </c>
      <c r="C209" s="65" t="s">
        <v>275</v>
      </c>
      <c r="D209" s="64" t="s">
        <v>332</v>
      </c>
      <c r="E209" s="64">
        <v>1</v>
      </c>
      <c r="F209" s="66">
        <f>VLOOKUP(B209,MATERIALES!$A$7:$D$170,4,0)</f>
        <v>0</v>
      </c>
      <c r="G209" s="66">
        <f t="shared" si="5"/>
        <v>0</v>
      </c>
      <c r="H209" s="66"/>
    </row>
    <row r="210" spans="1:8" ht="24" x14ac:dyDescent="0.25">
      <c r="A210" s="63"/>
      <c r="B210" s="64">
        <v>2820112</v>
      </c>
      <c r="C210" s="65" t="s">
        <v>270</v>
      </c>
      <c r="D210" s="64" t="s">
        <v>332</v>
      </c>
      <c r="E210" s="64">
        <v>1</v>
      </c>
      <c r="F210" s="66">
        <f>VLOOKUP(B210,MATERIALES!$A$7:$D$170,4,0)</f>
        <v>0</v>
      </c>
      <c r="G210" s="66">
        <f t="shared" si="5"/>
        <v>0</v>
      </c>
      <c r="H210" s="66"/>
    </row>
    <row r="211" spans="1:8" ht="24" x14ac:dyDescent="0.25">
      <c r="A211" s="63"/>
      <c r="B211" s="64">
        <v>2901620</v>
      </c>
      <c r="C211" s="65" t="s">
        <v>279</v>
      </c>
      <c r="D211" s="64" t="s">
        <v>332</v>
      </c>
      <c r="E211" s="64">
        <v>4</v>
      </c>
      <c r="F211" s="66">
        <f>VLOOKUP(B211,MATERIALES!$A$7:$D$170,4,0)</f>
        <v>0</v>
      </c>
      <c r="G211" s="66">
        <f t="shared" si="5"/>
        <v>0</v>
      </c>
      <c r="H211" s="66"/>
    </row>
    <row r="212" spans="1:8" ht="24" x14ac:dyDescent="0.25">
      <c r="A212" s="63"/>
      <c r="B212" s="64">
        <v>2901320</v>
      </c>
      <c r="C212" s="65" t="s">
        <v>280</v>
      </c>
      <c r="D212" s="64" t="s">
        <v>332</v>
      </c>
      <c r="E212" s="64">
        <v>4</v>
      </c>
      <c r="F212" s="66">
        <f>VLOOKUP(B212,MATERIALES!$A$7:$D$170,4,0)</f>
        <v>0</v>
      </c>
      <c r="G212" s="66">
        <f t="shared" si="5"/>
        <v>0</v>
      </c>
      <c r="H212" s="66"/>
    </row>
    <row r="213" spans="1:8" x14ac:dyDescent="0.25">
      <c r="A213" s="63"/>
      <c r="B213" s="64">
        <v>2980680</v>
      </c>
      <c r="C213" s="65" t="s">
        <v>282</v>
      </c>
      <c r="D213" s="64" t="s">
        <v>332</v>
      </c>
      <c r="E213" s="64">
        <v>2</v>
      </c>
      <c r="F213" s="66">
        <f>VLOOKUP(B213,MATERIALES!$A$7:$D$170,4,0)</f>
        <v>0</v>
      </c>
      <c r="G213" s="66">
        <f t="shared" si="5"/>
        <v>0</v>
      </c>
      <c r="H213" s="66"/>
    </row>
    <row r="214" spans="1:8" ht="24" x14ac:dyDescent="0.25">
      <c r="A214" s="63"/>
      <c r="B214" s="64">
        <v>2010152</v>
      </c>
      <c r="C214" s="65" t="s">
        <v>228</v>
      </c>
      <c r="D214" s="64" t="s">
        <v>332</v>
      </c>
      <c r="E214" s="64">
        <v>6</v>
      </c>
      <c r="F214" s="66">
        <f>VLOOKUP(B214,MATERIALES!$A$7:$D$170,4,0)</f>
        <v>0</v>
      </c>
      <c r="G214" s="66">
        <f t="shared" si="5"/>
        <v>0</v>
      </c>
      <c r="H214" s="66"/>
    </row>
    <row r="215" spans="1:8" ht="24" x14ac:dyDescent="0.25">
      <c r="A215" s="63"/>
      <c r="B215" s="64">
        <v>2010311</v>
      </c>
      <c r="C215" s="65" t="s">
        <v>273</v>
      </c>
      <c r="D215" s="64" t="s">
        <v>332</v>
      </c>
      <c r="E215" s="64">
        <v>3</v>
      </c>
      <c r="F215" s="66">
        <f>VLOOKUP(B215,MATERIALES!$A$7:$D$170,4,0)</f>
        <v>0</v>
      </c>
      <c r="G215" s="66">
        <f t="shared" si="5"/>
        <v>0</v>
      </c>
      <c r="H215" s="66"/>
    </row>
    <row r="216" spans="1:8" ht="24" x14ac:dyDescent="0.25">
      <c r="A216" s="63"/>
      <c r="B216" s="64">
        <v>2814160</v>
      </c>
      <c r="C216" s="65" t="s">
        <v>281</v>
      </c>
      <c r="D216" s="64" t="s">
        <v>332</v>
      </c>
      <c r="E216" s="64">
        <v>2</v>
      </c>
      <c r="F216" s="66">
        <f>VLOOKUP(B216,MATERIALES!$A$7:$D$170,4,0)</f>
        <v>0</v>
      </c>
      <c r="G216" s="66">
        <f t="shared" si="5"/>
        <v>0</v>
      </c>
      <c r="H216" s="66"/>
    </row>
    <row r="217" spans="1:8" ht="24" x14ac:dyDescent="0.25">
      <c r="A217" s="63"/>
      <c r="B217" s="64">
        <v>2110114</v>
      </c>
      <c r="C217" s="65" t="s">
        <v>230</v>
      </c>
      <c r="D217" s="64" t="s">
        <v>332</v>
      </c>
      <c r="E217" s="64">
        <v>6</v>
      </c>
      <c r="F217" s="66">
        <f>VLOOKUP(B217,MATERIALES!$A$7:$D$170,4,0)</f>
        <v>0</v>
      </c>
      <c r="G217" s="66">
        <f t="shared" si="5"/>
        <v>0</v>
      </c>
      <c r="H217" s="66"/>
    </row>
    <row r="218" spans="1:8" ht="24" x14ac:dyDescent="0.25">
      <c r="A218" s="63"/>
      <c r="B218" s="64">
        <v>1012301</v>
      </c>
      <c r="C218" s="65" t="s">
        <v>229</v>
      </c>
      <c r="D218" s="64" t="s">
        <v>8</v>
      </c>
      <c r="E218" s="64">
        <v>9</v>
      </c>
      <c r="F218" s="66">
        <f>VLOOKUP(B218,MATERIALES!$A$7:$D$170,4,0)</f>
        <v>0</v>
      </c>
      <c r="G218" s="66">
        <f t="shared" si="5"/>
        <v>0</v>
      </c>
      <c r="H218" s="66"/>
    </row>
    <row r="219" spans="1:8" ht="24" x14ac:dyDescent="0.25">
      <c r="A219" s="63"/>
      <c r="B219" s="64">
        <v>1012137</v>
      </c>
      <c r="C219" s="65" t="s">
        <v>267</v>
      </c>
      <c r="D219" s="64" t="s">
        <v>8</v>
      </c>
      <c r="E219" s="64">
        <v>9</v>
      </c>
      <c r="F219" s="66">
        <f>VLOOKUP(B219,MATERIALES!$A$7:$D$170,4,0)</f>
        <v>0</v>
      </c>
      <c r="G219" s="66">
        <f t="shared" si="5"/>
        <v>0</v>
      </c>
      <c r="H219" s="66"/>
    </row>
    <row r="220" spans="1:8" ht="24" x14ac:dyDescent="0.25">
      <c r="A220" s="63"/>
      <c r="B220" s="64">
        <v>2810102</v>
      </c>
      <c r="C220" s="65" t="s">
        <v>283</v>
      </c>
      <c r="D220" s="64" t="s">
        <v>332</v>
      </c>
      <c r="E220" s="64">
        <v>4</v>
      </c>
      <c r="F220" s="66">
        <f>VLOOKUP(B220,MATERIALES!$A$7:$D$170,4,0)</f>
        <v>0</v>
      </c>
      <c r="G220" s="66">
        <f t="shared" si="5"/>
        <v>0</v>
      </c>
      <c r="H220" s="66"/>
    </row>
    <row r="221" spans="1:8" ht="36" x14ac:dyDescent="0.25">
      <c r="A221" s="63"/>
      <c r="B221" s="64">
        <v>2060104</v>
      </c>
      <c r="C221" s="65" t="s">
        <v>237</v>
      </c>
      <c r="D221" s="64" t="s">
        <v>332</v>
      </c>
      <c r="E221" s="64">
        <v>3</v>
      </c>
      <c r="F221" s="66">
        <f>VLOOKUP(B221,MATERIALES!$A$7:$D$170,4,0)</f>
        <v>0</v>
      </c>
      <c r="G221" s="66">
        <f t="shared" si="5"/>
        <v>0</v>
      </c>
      <c r="H221" s="66"/>
    </row>
    <row r="222" spans="1:8" ht="24" x14ac:dyDescent="0.25">
      <c r="A222" s="63" t="s">
        <v>192</v>
      </c>
      <c r="B222" s="64">
        <v>2802001</v>
      </c>
      <c r="C222" s="65" t="s">
        <v>276</v>
      </c>
      <c r="D222" s="64" t="s">
        <v>332</v>
      </c>
      <c r="E222" s="64">
        <v>2</v>
      </c>
      <c r="F222" s="66">
        <f>VLOOKUP(B222,MATERIALES!$A$7:$D$170,4,0)</f>
        <v>0</v>
      </c>
      <c r="G222" s="66">
        <f t="shared" si="5"/>
        <v>0</v>
      </c>
      <c r="H222" s="66">
        <f>SUM(G222:G233)</f>
        <v>0</v>
      </c>
    </row>
    <row r="223" spans="1:8" ht="24" x14ac:dyDescent="0.25">
      <c r="A223" s="63"/>
      <c r="B223" s="64">
        <v>2831610</v>
      </c>
      <c r="C223" s="65" t="s">
        <v>285</v>
      </c>
      <c r="D223" s="64" t="s">
        <v>332</v>
      </c>
      <c r="E223" s="64">
        <v>4</v>
      </c>
      <c r="F223" s="66">
        <f>VLOOKUP(B223,MATERIALES!$A$7:$D$170,4,0)</f>
        <v>0</v>
      </c>
      <c r="G223" s="66">
        <f t="shared" si="5"/>
        <v>0</v>
      </c>
      <c r="H223" s="66"/>
    </row>
    <row r="224" spans="1:8" ht="24" x14ac:dyDescent="0.25">
      <c r="A224" s="63"/>
      <c r="B224" s="64">
        <v>2820642</v>
      </c>
      <c r="C224" s="65" t="s">
        <v>278</v>
      </c>
      <c r="D224" s="64" t="s">
        <v>332</v>
      </c>
      <c r="E224" s="64">
        <v>2</v>
      </c>
      <c r="F224" s="66">
        <f>VLOOKUP(B224,MATERIALES!$A$7:$D$170,4,0)</f>
        <v>0</v>
      </c>
      <c r="G224" s="66">
        <f t="shared" si="5"/>
        <v>0</v>
      </c>
      <c r="H224" s="66"/>
    </row>
    <row r="225" spans="1:8" ht="24" x14ac:dyDescent="0.25">
      <c r="A225" s="63"/>
      <c r="B225" s="64">
        <v>2820151</v>
      </c>
      <c r="C225" s="65" t="s">
        <v>227</v>
      </c>
      <c r="D225" s="64" t="s">
        <v>332</v>
      </c>
      <c r="E225" s="64">
        <v>1</v>
      </c>
      <c r="F225" s="66">
        <f>VLOOKUP(B225,MATERIALES!$A$7:$D$170,4,0)</f>
        <v>0</v>
      </c>
      <c r="G225" s="66">
        <f t="shared" si="5"/>
        <v>0</v>
      </c>
      <c r="H225" s="66"/>
    </row>
    <row r="226" spans="1:8" ht="24" x14ac:dyDescent="0.25">
      <c r="A226" s="63"/>
      <c r="B226" s="64">
        <v>2820112</v>
      </c>
      <c r="C226" s="65" t="s">
        <v>270</v>
      </c>
      <c r="D226" s="64" t="s">
        <v>332</v>
      </c>
      <c r="E226" s="64">
        <v>1</v>
      </c>
      <c r="F226" s="66">
        <f>VLOOKUP(B226,MATERIALES!$A$7:$D$170,4,0)</f>
        <v>0</v>
      </c>
      <c r="G226" s="66">
        <f t="shared" si="5"/>
        <v>0</v>
      </c>
      <c r="H226" s="66"/>
    </row>
    <row r="227" spans="1:8" ht="24" x14ac:dyDescent="0.25">
      <c r="A227" s="63"/>
      <c r="B227" s="64">
        <v>2901620</v>
      </c>
      <c r="C227" s="65" t="s">
        <v>279</v>
      </c>
      <c r="D227" s="64" t="s">
        <v>332</v>
      </c>
      <c r="E227" s="64">
        <v>4</v>
      </c>
      <c r="F227" s="66">
        <f>VLOOKUP(B227,MATERIALES!$A$7:$D$170,4,0)</f>
        <v>0</v>
      </c>
      <c r="G227" s="66">
        <f t="shared" si="5"/>
        <v>0</v>
      </c>
      <c r="H227" s="66"/>
    </row>
    <row r="228" spans="1:8" ht="24" x14ac:dyDescent="0.25">
      <c r="A228" s="63"/>
      <c r="B228" s="64">
        <v>2901320</v>
      </c>
      <c r="C228" s="65" t="s">
        <v>280</v>
      </c>
      <c r="D228" s="64" t="s">
        <v>332</v>
      </c>
      <c r="E228" s="64">
        <v>4</v>
      </c>
      <c r="F228" s="66">
        <f>VLOOKUP(B228,MATERIALES!$A$7:$D$170,4,0)</f>
        <v>0</v>
      </c>
      <c r="G228" s="66">
        <f t="shared" si="5"/>
        <v>0</v>
      </c>
      <c r="H228" s="66"/>
    </row>
    <row r="229" spans="1:8" x14ac:dyDescent="0.25">
      <c r="A229" s="63"/>
      <c r="B229" s="64">
        <v>2980680</v>
      </c>
      <c r="C229" s="65" t="s">
        <v>282</v>
      </c>
      <c r="D229" s="64" t="s">
        <v>332</v>
      </c>
      <c r="E229" s="64">
        <v>2</v>
      </c>
      <c r="F229" s="66">
        <f>VLOOKUP(B229,MATERIALES!$A$7:$D$170,4,0)</f>
        <v>0</v>
      </c>
      <c r="G229" s="66">
        <f t="shared" si="5"/>
        <v>0</v>
      </c>
      <c r="H229" s="66"/>
    </row>
    <row r="230" spans="1:8" ht="24" x14ac:dyDescent="0.25">
      <c r="A230" s="63"/>
      <c r="B230" s="64">
        <v>2010152</v>
      </c>
      <c r="C230" s="65" t="s">
        <v>228</v>
      </c>
      <c r="D230" s="64" t="s">
        <v>332</v>
      </c>
      <c r="E230" s="64">
        <v>3</v>
      </c>
      <c r="F230" s="66">
        <f>VLOOKUP(B230,MATERIALES!$A$7:$D$170,4,0)</f>
        <v>0</v>
      </c>
      <c r="G230" s="66">
        <f t="shared" si="5"/>
        <v>0</v>
      </c>
      <c r="H230" s="66"/>
    </row>
    <row r="231" spans="1:8" ht="24" x14ac:dyDescent="0.25">
      <c r="A231" s="63"/>
      <c r="B231" s="64">
        <v>2110114</v>
      </c>
      <c r="C231" s="65" t="s">
        <v>230</v>
      </c>
      <c r="D231" s="64" t="s">
        <v>332</v>
      </c>
      <c r="E231" s="64">
        <v>3</v>
      </c>
      <c r="F231" s="66">
        <f>VLOOKUP(B231,MATERIALES!$A$7:$D$170,4,0)</f>
        <v>0</v>
      </c>
      <c r="G231" s="66">
        <f t="shared" si="5"/>
        <v>0</v>
      </c>
      <c r="H231" s="66"/>
    </row>
    <row r="232" spans="1:8" ht="24" x14ac:dyDescent="0.25">
      <c r="A232" s="63"/>
      <c r="B232" s="64">
        <v>1012301</v>
      </c>
      <c r="C232" s="65" t="s">
        <v>229</v>
      </c>
      <c r="D232" s="64" t="s">
        <v>8</v>
      </c>
      <c r="E232" s="64">
        <v>4.5</v>
      </c>
      <c r="F232" s="66">
        <f>VLOOKUP(B232,MATERIALES!$A$7:$D$170,4,0)</f>
        <v>0</v>
      </c>
      <c r="G232" s="66">
        <f t="shared" si="5"/>
        <v>0</v>
      </c>
      <c r="H232" s="66"/>
    </row>
    <row r="233" spans="1:8" ht="24" x14ac:dyDescent="0.25">
      <c r="A233" s="63"/>
      <c r="B233" s="64">
        <v>2810102</v>
      </c>
      <c r="C233" s="65" t="s">
        <v>283</v>
      </c>
      <c r="D233" s="64" t="s">
        <v>332</v>
      </c>
      <c r="E233" s="64">
        <v>2</v>
      </c>
      <c r="F233" s="66">
        <f>VLOOKUP(B233,MATERIALES!$A$7:$D$170,4,0)</f>
        <v>0</v>
      </c>
      <c r="G233" s="66">
        <f t="shared" si="5"/>
        <v>0</v>
      </c>
      <c r="H233" s="66"/>
    </row>
    <row r="234" spans="1:8" ht="24" x14ac:dyDescent="0.25">
      <c r="A234" s="63" t="s">
        <v>474</v>
      </c>
      <c r="B234" s="64">
        <v>2342750</v>
      </c>
      <c r="C234" s="65" t="s">
        <v>520</v>
      </c>
      <c r="D234" s="64" t="s">
        <v>332</v>
      </c>
      <c r="E234" s="64">
        <v>1</v>
      </c>
      <c r="F234" s="66">
        <f>VLOOKUP(B234,MATERIALES!$A$7:$D$170,4,0)</f>
        <v>0</v>
      </c>
      <c r="G234" s="66">
        <f t="shared" si="5"/>
        <v>0</v>
      </c>
      <c r="H234" s="66">
        <f>SUM(G234:G240)</f>
        <v>0</v>
      </c>
    </row>
    <row r="235" spans="1:8" ht="36" x14ac:dyDescent="0.25">
      <c r="A235" s="63"/>
      <c r="B235" s="64">
        <v>2010360</v>
      </c>
      <c r="C235" s="65" t="s">
        <v>319</v>
      </c>
      <c r="D235" s="64" t="s">
        <v>332</v>
      </c>
      <c r="E235" s="64">
        <v>3</v>
      </c>
      <c r="F235" s="66">
        <f>VLOOKUP(B235,MATERIALES!$A$7:$D$170,4,0)</f>
        <v>0</v>
      </c>
      <c r="G235" s="66">
        <f t="shared" si="5"/>
        <v>0</v>
      </c>
      <c r="H235" s="66"/>
    </row>
    <row r="236" spans="1:8" ht="24" x14ac:dyDescent="0.25">
      <c r="A236" s="63"/>
      <c r="B236" s="64">
        <v>2814170</v>
      </c>
      <c r="C236" s="65" t="s">
        <v>322</v>
      </c>
      <c r="D236" s="64" t="s">
        <v>332</v>
      </c>
      <c r="E236" s="64">
        <v>3</v>
      </c>
      <c r="F236" s="66">
        <f>VLOOKUP(B236,MATERIALES!$A$7:$D$170,4,0)</f>
        <v>0</v>
      </c>
      <c r="G236" s="66">
        <f t="shared" si="5"/>
        <v>0</v>
      </c>
      <c r="H236" s="66"/>
    </row>
    <row r="237" spans="1:8" ht="24" x14ac:dyDescent="0.25">
      <c r="A237" s="63"/>
      <c r="B237" s="64">
        <v>2871060</v>
      </c>
      <c r="C237" s="65" t="s">
        <v>326</v>
      </c>
      <c r="D237" s="64" t="s">
        <v>332</v>
      </c>
      <c r="E237" s="64">
        <v>2</v>
      </c>
      <c r="F237" s="66">
        <f>VLOOKUP(B237,MATERIALES!$A$7:$D$170,4,0)</f>
        <v>0</v>
      </c>
      <c r="G237" s="66">
        <f t="shared" si="5"/>
        <v>0</v>
      </c>
      <c r="H237" s="66"/>
    </row>
    <row r="238" spans="1:8" ht="24" x14ac:dyDescent="0.25">
      <c r="A238" s="63"/>
      <c r="B238" s="64">
        <v>2119960</v>
      </c>
      <c r="C238" s="65" t="s">
        <v>521</v>
      </c>
      <c r="D238" s="64" t="s">
        <v>332</v>
      </c>
      <c r="E238" s="64">
        <v>1</v>
      </c>
      <c r="F238" s="66">
        <f>VLOOKUP(B238,MATERIALES!$A$7:$D$170,4,0)</f>
        <v>0</v>
      </c>
      <c r="G238" s="66">
        <f t="shared" si="5"/>
        <v>0</v>
      </c>
      <c r="H238" s="66"/>
    </row>
    <row r="239" spans="1:8" ht="24" x14ac:dyDescent="0.25">
      <c r="A239" s="63"/>
      <c r="B239" s="64">
        <v>2820190</v>
      </c>
      <c r="C239" s="65" t="s">
        <v>327</v>
      </c>
      <c r="D239" s="64" t="s">
        <v>332</v>
      </c>
      <c r="E239" s="64">
        <v>1</v>
      </c>
      <c r="F239" s="66">
        <f>VLOOKUP(B239,MATERIALES!$A$7:$D$170,4,0)</f>
        <v>0</v>
      </c>
      <c r="G239" s="66">
        <f t="shared" si="5"/>
        <v>0</v>
      </c>
      <c r="H239" s="66"/>
    </row>
    <row r="240" spans="1:8" ht="24" x14ac:dyDescent="0.25">
      <c r="A240" s="63"/>
      <c r="B240" s="64">
        <v>2988216</v>
      </c>
      <c r="C240" s="65" t="s">
        <v>271</v>
      </c>
      <c r="D240" s="64" t="s">
        <v>332</v>
      </c>
      <c r="E240" s="64">
        <v>1</v>
      </c>
      <c r="F240" s="66">
        <f>VLOOKUP(B240,MATERIALES!$A$7:$D$170,4,0)</f>
        <v>0</v>
      </c>
      <c r="G240" s="66">
        <f t="shared" si="5"/>
        <v>0</v>
      </c>
      <c r="H240" s="66"/>
    </row>
    <row r="241" spans="1:8" ht="36" x14ac:dyDescent="0.25">
      <c r="A241" s="63" t="s">
        <v>475</v>
      </c>
      <c r="B241" s="64">
        <v>2010360</v>
      </c>
      <c r="C241" s="65" t="s">
        <v>319</v>
      </c>
      <c r="D241" s="64" t="s">
        <v>332</v>
      </c>
      <c r="E241" s="64">
        <v>6</v>
      </c>
      <c r="F241" s="66">
        <f>VLOOKUP(B241,MATERIALES!$A$7:$D$170,4,0)</f>
        <v>0</v>
      </c>
      <c r="G241" s="66">
        <f t="shared" si="5"/>
        <v>0</v>
      </c>
      <c r="H241" s="66">
        <f>SUM(G241:G255)</f>
        <v>0</v>
      </c>
    </row>
    <row r="242" spans="1:8" ht="24" x14ac:dyDescent="0.25">
      <c r="A242" s="63"/>
      <c r="B242" s="64">
        <v>2010152</v>
      </c>
      <c r="C242" s="65" t="s">
        <v>228</v>
      </c>
      <c r="D242" s="64" t="s">
        <v>332</v>
      </c>
      <c r="E242" s="64">
        <v>6</v>
      </c>
      <c r="F242" s="66">
        <f>VLOOKUP(B242,MATERIALES!$A$7:$D$170,4,0)</f>
        <v>0</v>
      </c>
      <c r="G242" s="66">
        <f t="shared" si="5"/>
        <v>0</v>
      </c>
      <c r="H242" s="66"/>
    </row>
    <row r="243" spans="1:8" ht="24" x14ac:dyDescent="0.25">
      <c r="A243" s="63"/>
      <c r="B243" s="64">
        <v>11182590</v>
      </c>
      <c r="C243" s="65" t="s">
        <v>320</v>
      </c>
      <c r="D243" s="64" t="s">
        <v>332</v>
      </c>
      <c r="E243" s="64">
        <v>3</v>
      </c>
      <c r="F243" s="66">
        <f>VLOOKUP(B243,MATERIALES!$A$7:$D$170,4,0)</f>
        <v>0</v>
      </c>
      <c r="G243" s="66">
        <f t="shared" si="5"/>
        <v>0</v>
      </c>
      <c r="H243" s="66"/>
    </row>
    <row r="244" spans="1:8" ht="24" x14ac:dyDescent="0.25">
      <c r="A244" s="63"/>
      <c r="B244" s="64">
        <v>2371241</v>
      </c>
      <c r="C244" s="65" t="s">
        <v>321</v>
      </c>
      <c r="D244" s="64" t="s">
        <v>332</v>
      </c>
      <c r="E244" s="64">
        <v>2</v>
      </c>
      <c r="F244" s="66">
        <f>VLOOKUP(B244,MATERIALES!$A$7:$D$170,4,0)</f>
        <v>0</v>
      </c>
      <c r="G244" s="66">
        <f t="shared" si="5"/>
        <v>0</v>
      </c>
      <c r="H244" s="66"/>
    </row>
    <row r="245" spans="1:8" ht="24" x14ac:dyDescent="0.25">
      <c r="A245" s="63"/>
      <c r="B245" s="64">
        <v>2814170</v>
      </c>
      <c r="C245" s="65" t="s">
        <v>322</v>
      </c>
      <c r="D245" s="64" t="s">
        <v>332</v>
      </c>
      <c r="E245" s="64">
        <v>6</v>
      </c>
      <c r="F245" s="66">
        <f>VLOOKUP(B245,MATERIALES!$A$7:$D$170,4,0)</f>
        <v>0</v>
      </c>
      <c r="G245" s="66">
        <f t="shared" si="5"/>
        <v>0</v>
      </c>
      <c r="H245" s="66"/>
    </row>
    <row r="246" spans="1:8" ht="24" x14ac:dyDescent="0.25">
      <c r="A246" s="63"/>
      <c r="B246" s="64">
        <v>2371240</v>
      </c>
      <c r="C246" s="65" t="s">
        <v>323</v>
      </c>
      <c r="D246" s="64" t="s">
        <v>332</v>
      </c>
      <c r="E246" s="64">
        <v>6</v>
      </c>
      <c r="F246" s="66">
        <f>VLOOKUP(B246,MATERIALES!$A$7:$D$170,4,0)</f>
        <v>0</v>
      </c>
      <c r="G246" s="66">
        <f t="shared" si="5"/>
        <v>0</v>
      </c>
      <c r="H246" s="66"/>
    </row>
    <row r="247" spans="1:8" ht="24" x14ac:dyDescent="0.25">
      <c r="A247" s="63"/>
      <c r="B247" s="64">
        <v>2810102</v>
      </c>
      <c r="C247" s="65" t="s">
        <v>283</v>
      </c>
      <c r="D247" s="64" t="s">
        <v>332</v>
      </c>
      <c r="E247" s="64">
        <v>6</v>
      </c>
      <c r="F247" s="66">
        <f>VLOOKUP(B247,MATERIALES!$A$7:$D$170,4,0)</f>
        <v>0</v>
      </c>
      <c r="G247" s="66">
        <f t="shared" si="5"/>
        <v>0</v>
      </c>
      <c r="H247" s="66"/>
    </row>
    <row r="248" spans="1:8" ht="24" x14ac:dyDescent="0.25">
      <c r="A248" s="63"/>
      <c r="B248" s="64">
        <v>2820191</v>
      </c>
      <c r="C248" s="65" t="s">
        <v>324</v>
      </c>
      <c r="D248" s="64" t="s">
        <v>332</v>
      </c>
      <c r="E248" s="64">
        <v>2</v>
      </c>
      <c r="F248" s="66">
        <f>VLOOKUP(B248,MATERIALES!$A$7:$D$170,4,0)</f>
        <v>0</v>
      </c>
      <c r="G248" s="66">
        <f t="shared" si="5"/>
        <v>0</v>
      </c>
      <c r="H248" s="66"/>
    </row>
    <row r="249" spans="1:8" ht="24" x14ac:dyDescent="0.25">
      <c r="A249" s="63"/>
      <c r="B249" s="64">
        <v>2988216</v>
      </c>
      <c r="C249" s="65" t="s">
        <v>271</v>
      </c>
      <c r="D249" s="64" t="s">
        <v>332</v>
      </c>
      <c r="E249" s="64">
        <v>5</v>
      </c>
      <c r="F249" s="66">
        <f>VLOOKUP(B249,MATERIALES!$A$7:$D$170,4,0)</f>
        <v>0</v>
      </c>
      <c r="G249" s="66">
        <f t="shared" si="5"/>
        <v>0</v>
      </c>
      <c r="H249" s="66"/>
    </row>
    <row r="250" spans="1:8" ht="24" x14ac:dyDescent="0.25">
      <c r="A250" s="63"/>
      <c r="B250" s="64">
        <v>2802401</v>
      </c>
      <c r="C250" s="65" t="s">
        <v>286</v>
      </c>
      <c r="D250" s="64" t="s">
        <v>332</v>
      </c>
      <c r="E250" s="64">
        <v>2</v>
      </c>
      <c r="F250" s="66">
        <f>VLOOKUP(B250,MATERIALES!$A$7:$D$170,4,0)</f>
        <v>0</v>
      </c>
      <c r="G250" s="66">
        <f t="shared" si="5"/>
        <v>0</v>
      </c>
      <c r="H250" s="66"/>
    </row>
    <row r="251" spans="1:8" ht="24" x14ac:dyDescent="0.25">
      <c r="A251" s="63"/>
      <c r="B251" s="64">
        <v>2831607</v>
      </c>
      <c r="C251" s="65" t="s">
        <v>314</v>
      </c>
      <c r="D251" s="64" t="s">
        <v>332</v>
      </c>
      <c r="E251" s="64">
        <v>4</v>
      </c>
      <c r="F251" s="66">
        <f>VLOOKUP(B251,MATERIALES!$A$7:$D$170,4,0)</f>
        <v>0</v>
      </c>
      <c r="G251" s="66">
        <f t="shared" si="5"/>
        <v>0</v>
      </c>
      <c r="H251" s="66"/>
    </row>
    <row r="252" spans="1:8" ht="24" x14ac:dyDescent="0.25">
      <c r="A252" s="63"/>
      <c r="B252" s="64">
        <v>2984676</v>
      </c>
      <c r="C252" s="65" t="s">
        <v>522</v>
      </c>
      <c r="D252" s="64" t="s">
        <v>332</v>
      </c>
      <c r="E252" s="64">
        <v>3</v>
      </c>
      <c r="F252" s="66">
        <f>VLOOKUP(B252,MATERIALES!$A$7:$D$170,4,0)</f>
        <v>0</v>
      </c>
      <c r="G252" s="66">
        <f t="shared" si="5"/>
        <v>0</v>
      </c>
      <c r="H252" s="66"/>
    </row>
    <row r="253" spans="1:8" ht="24" x14ac:dyDescent="0.25">
      <c r="A253" s="63"/>
      <c r="B253" s="64">
        <v>2901614</v>
      </c>
      <c r="C253" s="65" t="s">
        <v>523</v>
      </c>
      <c r="D253" s="64" t="s">
        <v>332</v>
      </c>
      <c r="E253" s="64">
        <v>4</v>
      </c>
      <c r="F253" s="66">
        <f>VLOOKUP(B253,MATERIALES!$A$7:$D$170,4,0)</f>
        <v>0</v>
      </c>
      <c r="G253" s="66">
        <f t="shared" si="5"/>
        <v>0</v>
      </c>
      <c r="H253" s="66"/>
    </row>
    <row r="254" spans="1:8" x14ac:dyDescent="0.25">
      <c r="A254" s="63"/>
      <c r="B254" s="64">
        <v>2980680</v>
      </c>
      <c r="C254" s="65" t="s">
        <v>282</v>
      </c>
      <c r="D254" s="64" t="s">
        <v>332</v>
      </c>
      <c r="E254" s="64">
        <v>2</v>
      </c>
      <c r="F254" s="66">
        <f>VLOOKUP(B254,MATERIALES!$A$7:$D$170,4,0)</f>
        <v>0</v>
      </c>
      <c r="G254" s="66">
        <f t="shared" si="5"/>
        <v>0</v>
      </c>
      <c r="H254" s="66"/>
    </row>
    <row r="255" spans="1:8" ht="24" x14ac:dyDescent="0.25">
      <c r="A255" s="63"/>
      <c r="B255" s="64">
        <v>2052244</v>
      </c>
      <c r="C255" s="65" t="s">
        <v>256</v>
      </c>
      <c r="D255" s="64" t="s">
        <v>332</v>
      </c>
      <c r="E255" s="64">
        <v>1</v>
      </c>
      <c r="F255" s="66">
        <f>VLOOKUP(B255,MATERIALES!$A$7:$D$170,4,0)</f>
        <v>0</v>
      </c>
      <c r="G255" s="66">
        <f t="shared" si="5"/>
        <v>0</v>
      </c>
      <c r="H255" s="66"/>
    </row>
    <row r="256" spans="1:8" ht="24" x14ac:dyDescent="0.25">
      <c r="A256" s="63" t="s">
        <v>476</v>
      </c>
      <c r="B256" s="64">
        <v>2342750</v>
      </c>
      <c r="C256" s="65" t="s">
        <v>520</v>
      </c>
      <c r="D256" s="64" t="s">
        <v>332</v>
      </c>
      <c r="E256" s="64">
        <v>1</v>
      </c>
      <c r="F256" s="66">
        <f>VLOOKUP(B256,MATERIALES!$A$7:$D$170,4,0)</f>
        <v>0</v>
      </c>
      <c r="G256" s="66">
        <f t="shared" si="5"/>
        <v>0</v>
      </c>
      <c r="H256" s="66">
        <f>SUM(G256:G263)</f>
        <v>0</v>
      </c>
    </row>
    <row r="257" spans="1:8" ht="24" x14ac:dyDescent="0.25">
      <c r="A257" s="63"/>
      <c r="B257" s="64">
        <v>2830105</v>
      </c>
      <c r="C257" s="65" t="s">
        <v>519</v>
      </c>
      <c r="D257" s="64" t="s">
        <v>332</v>
      </c>
      <c r="E257" s="64">
        <v>3</v>
      </c>
      <c r="F257" s="66">
        <f>VLOOKUP(B257,MATERIALES!$A$7:$D$170,4,0)</f>
        <v>0</v>
      </c>
      <c r="G257" s="66">
        <f t="shared" si="5"/>
        <v>0</v>
      </c>
      <c r="H257" s="66"/>
    </row>
    <row r="258" spans="1:8" ht="36" x14ac:dyDescent="0.25">
      <c r="A258" s="63"/>
      <c r="B258" s="64">
        <v>2010360</v>
      </c>
      <c r="C258" s="65" t="s">
        <v>319</v>
      </c>
      <c r="D258" s="64" t="s">
        <v>332</v>
      </c>
      <c r="E258" s="64">
        <v>6</v>
      </c>
      <c r="F258" s="66">
        <f>VLOOKUP(B258,MATERIALES!$A$7:$D$170,4,0)</f>
        <v>0</v>
      </c>
      <c r="G258" s="66">
        <f t="shared" si="5"/>
        <v>0</v>
      </c>
      <c r="H258" s="66"/>
    </row>
    <row r="259" spans="1:8" ht="24" x14ac:dyDescent="0.25">
      <c r="A259" s="63"/>
      <c r="B259" s="64">
        <v>2814170</v>
      </c>
      <c r="C259" s="65" t="s">
        <v>322</v>
      </c>
      <c r="D259" s="64" t="s">
        <v>332</v>
      </c>
      <c r="E259" s="64">
        <v>6</v>
      </c>
      <c r="F259" s="66">
        <f>VLOOKUP(B259,MATERIALES!$A$7:$D$170,4,0)</f>
        <v>0</v>
      </c>
      <c r="G259" s="66">
        <f t="shared" si="5"/>
        <v>0</v>
      </c>
      <c r="H259" s="66"/>
    </row>
    <row r="260" spans="1:8" ht="24" x14ac:dyDescent="0.25">
      <c r="A260" s="63"/>
      <c r="B260" s="64">
        <v>2871060</v>
      </c>
      <c r="C260" s="65" t="s">
        <v>326</v>
      </c>
      <c r="D260" s="64" t="s">
        <v>332</v>
      </c>
      <c r="E260" s="64">
        <v>2</v>
      </c>
      <c r="F260" s="66">
        <f>VLOOKUP(B260,MATERIALES!$A$7:$D$170,4,0)</f>
        <v>0</v>
      </c>
      <c r="G260" s="66">
        <f t="shared" si="5"/>
        <v>0</v>
      </c>
      <c r="H260" s="66"/>
    </row>
    <row r="261" spans="1:8" ht="24" x14ac:dyDescent="0.25">
      <c r="A261" s="63"/>
      <c r="B261" s="64">
        <v>2820190</v>
      </c>
      <c r="C261" s="65" t="s">
        <v>327</v>
      </c>
      <c r="D261" s="64" t="s">
        <v>332</v>
      </c>
      <c r="E261" s="64">
        <v>2</v>
      </c>
      <c r="F261" s="66">
        <f>VLOOKUP(B261,MATERIALES!$A$7:$D$170,4,0)</f>
        <v>0</v>
      </c>
      <c r="G261" s="66">
        <f t="shared" si="5"/>
        <v>0</v>
      </c>
      <c r="H261" s="66"/>
    </row>
    <row r="262" spans="1:8" ht="24" x14ac:dyDescent="0.25">
      <c r="A262" s="63"/>
      <c r="B262" s="64">
        <v>2988216</v>
      </c>
      <c r="C262" s="65" t="s">
        <v>271</v>
      </c>
      <c r="D262" s="64" t="s">
        <v>332</v>
      </c>
      <c r="E262" s="64">
        <v>2</v>
      </c>
      <c r="F262" s="66">
        <f>VLOOKUP(B262,MATERIALES!$A$7:$D$170,4,0)</f>
        <v>0</v>
      </c>
      <c r="G262" s="66">
        <f t="shared" si="5"/>
        <v>0</v>
      </c>
      <c r="H262" s="66"/>
    </row>
    <row r="263" spans="1:8" ht="24" x14ac:dyDescent="0.25">
      <c r="A263" s="63"/>
      <c r="B263" s="64">
        <v>2371241</v>
      </c>
      <c r="C263" s="65" t="s">
        <v>321</v>
      </c>
      <c r="D263" s="64" t="s">
        <v>332</v>
      </c>
      <c r="E263" s="64">
        <v>2</v>
      </c>
      <c r="F263" s="66">
        <f>VLOOKUP(B263,MATERIALES!$A$7:$D$170,4,0)</f>
        <v>0</v>
      </c>
      <c r="G263" s="66">
        <f t="shared" ref="G263:G326" si="6">E263*F263</f>
        <v>0</v>
      </c>
      <c r="H263" s="66"/>
    </row>
    <row r="264" spans="1:8" ht="36" x14ac:dyDescent="0.25">
      <c r="A264" s="63" t="s">
        <v>477</v>
      </c>
      <c r="B264" s="64">
        <v>2831820</v>
      </c>
      <c r="C264" s="65" t="s">
        <v>328</v>
      </c>
      <c r="D264" s="64" t="s">
        <v>332</v>
      </c>
      <c r="E264" s="64">
        <v>1</v>
      </c>
      <c r="F264" s="66">
        <f>VLOOKUP(B264,MATERIALES!$A$7:$D$170,4,0)</f>
        <v>0</v>
      </c>
      <c r="G264" s="66">
        <f t="shared" si="6"/>
        <v>0</v>
      </c>
      <c r="H264" s="66">
        <f>SUM(G264:G268)</f>
        <v>0</v>
      </c>
    </row>
    <row r="265" spans="1:8" ht="24" x14ac:dyDescent="0.25">
      <c r="A265" s="63"/>
      <c r="B265" s="64">
        <v>2121020</v>
      </c>
      <c r="C265" s="65" t="s">
        <v>329</v>
      </c>
      <c r="D265" s="64" t="s">
        <v>332</v>
      </c>
      <c r="E265" s="64">
        <v>1</v>
      </c>
      <c r="F265" s="66">
        <f>VLOOKUP(B265,MATERIALES!$A$7:$D$170,4,0)</f>
        <v>0</v>
      </c>
      <c r="G265" s="66">
        <f t="shared" si="6"/>
        <v>0</v>
      </c>
      <c r="H265" s="66"/>
    </row>
    <row r="266" spans="1:8" ht="36" x14ac:dyDescent="0.25">
      <c r="A266" s="63"/>
      <c r="B266" s="64">
        <v>2342501</v>
      </c>
      <c r="C266" s="65" t="s">
        <v>330</v>
      </c>
      <c r="D266" s="64" t="s">
        <v>332</v>
      </c>
      <c r="E266" s="64">
        <v>1</v>
      </c>
      <c r="F266" s="66">
        <f>VLOOKUP(B266,MATERIALES!$A$7:$D$170,4,0)</f>
        <v>0</v>
      </c>
      <c r="G266" s="66">
        <f t="shared" si="6"/>
        <v>0</v>
      </c>
      <c r="H266" s="66"/>
    </row>
    <row r="267" spans="1:8" ht="24" x14ac:dyDescent="0.25">
      <c r="A267" s="63"/>
      <c r="B267" s="64">
        <v>2344046</v>
      </c>
      <c r="C267" s="65" t="s">
        <v>518</v>
      </c>
      <c r="D267" s="64" t="s">
        <v>332</v>
      </c>
      <c r="E267" s="64">
        <v>1</v>
      </c>
      <c r="F267" s="66">
        <f>VLOOKUP(B267,MATERIALES!$A$7:$D$170,4,0)</f>
        <v>0</v>
      </c>
      <c r="G267" s="66">
        <f t="shared" si="6"/>
        <v>0</v>
      </c>
      <c r="H267" s="66"/>
    </row>
    <row r="268" spans="1:8" ht="24" x14ac:dyDescent="0.25">
      <c r="A268" s="63"/>
      <c r="B268" s="64">
        <v>2871060</v>
      </c>
      <c r="C268" s="65" t="s">
        <v>326</v>
      </c>
      <c r="D268" s="64" t="s">
        <v>332</v>
      </c>
      <c r="E268" s="64">
        <v>3</v>
      </c>
      <c r="F268" s="66">
        <f>VLOOKUP(B268,MATERIALES!$A$7:$D$170,4,0)</f>
        <v>0</v>
      </c>
      <c r="G268" s="66">
        <f t="shared" si="6"/>
        <v>0</v>
      </c>
      <c r="H268" s="66"/>
    </row>
    <row r="269" spans="1:8" ht="36" x14ac:dyDescent="0.25">
      <c r="A269" s="63" t="s">
        <v>478</v>
      </c>
      <c r="B269" s="64">
        <v>2010360</v>
      </c>
      <c r="C269" s="65" t="s">
        <v>319</v>
      </c>
      <c r="D269" s="64" t="s">
        <v>332</v>
      </c>
      <c r="E269" s="64">
        <v>6</v>
      </c>
      <c r="F269" s="66">
        <f>VLOOKUP(B269,MATERIALES!$A$7:$D$170,4,0)</f>
        <v>0</v>
      </c>
      <c r="G269" s="66">
        <f t="shared" si="6"/>
        <v>0</v>
      </c>
      <c r="H269" s="66">
        <f>SUM(G269:G284)</f>
        <v>0</v>
      </c>
    </row>
    <row r="270" spans="1:8" ht="24" x14ac:dyDescent="0.25">
      <c r="A270" s="63"/>
      <c r="B270" s="64">
        <v>2010152</v>
      </c>
      <c r="C270" s="65" t="s">
        <v>228</v>
      </c>
      <c r="D270" s="64" t="s">
        <v>332</v>
      </c>
      <c r="E270" s="64">
        <v>6</v>
      </c>
      <c r="F270" s="66">
        <f>VLOOKUP(B270,MATERIALES!$A$7:$D$170,4,0)</f>
        <v>0</v>
      </c>
      <c r="G270" s="66">
        <f t="shared" si="6"/>
        <v>0</v>
      </c>
      <c r="H270" s="66"/>
    </row>
    <row r="271" spans="1:8" ht="24" x14ac:dyDescent="0.25">
      <c r="A271" s="63"/>
      <c r="B271" s="64">
        <v>2371241</v>
      </c>
      <c r="C271" s="65" t="s">
        <v>321</v>
      </c>
      <c r="D271" s="64" t="s">
        <v>332</v>
      </c>
      <c r="E271" s="64">
        <v>1</v>
      </c>
      <c r="F271" s="66">
        <f>VLOOKUP(B271,MATERIALES!$A$7:$D$170,4,0)</f>
        <v>0</v>
      </c>
      <c r="G271" s="66">
        <f t="shared" si="6"/>
        <v>0</v>
      </c>
      <c r="H271" s="66"/>
    </row>
    <row r="272" spans="1:8" ht="24" x14ac:dyDescent="0.25">
      <c r="A272" s="63"/>
      <c r="B272" s="64">
        <v>2814170</v>
      </c>
      <c r="C272" s="65" t="s">
        <v>322</v>
      </c>
      <c r="D272" s="64" t="s">
        <v>332</v>
      </c>
      <c r="E272" s="64">
        <v>6</v>
      </c>
      <c r="F272" s="66">
        <f>VLOOKUP(B272,MATERIALES!$A$7:$D$170,4,0)</f>
        <v>0</v>
      </c>
      <c r="G272" s="66">
        <f t="shared" si="6"/>
        <v>0</v>
      </c>
      <c r="H272" s="66"/>
    </row>
    <row r="273" spans="1:8" ht="24" x14ac:dyDescent="0.25">
      <c r="A273" s="63"/>
      <c r="B273" s="64">
        <v>2371240</v>
      </c>
      <c r="C273" s="65" t="s">
        <v>323</v>
      </c>
      <c r="D273" s="64" t="s">
        <v>332</v>
      </c>
      <c r="E273" s="64">
        <v>3</v>
      </c>
      <c r="F273" s="66">
        <f>VLOOKUP(B273,MATERIALES!$A$7:$D$170,4,0)</f>
        <v>0</v>
      </c>
      <c r="G273" s="66">
        <f t="shared" si="6"/>
        <v>0</v>
      </c>
      <c r="H273" s="66"/>
    </row>
    <row r="274" spans="1:8" ht="24" x14ac:dyDescent="0.25">
      <c r="A274" s="63"/>
      <c r="B274" s="64">
        <v>2810102</v>
      </c>
      <c r="C274" s="65" t="s">
        <v>283</v>
      </c>
      <c r="D274" s="64" t="s">
        <v>332</v>
      </c>
      <c r="E274" s="64">
        <v>6</v>
      </c>
      <c r="F274" s="66">
        <f>VLOOKUP(B274,MATERIALES!$A$7:$D$170,4,0)</f>
        <v>0</v>
      </c>
      <c r="G274" s="66">
        <f t="shared" si="6"/>
        <v>0</v>
      </c>
      <c r="H274" s="66"/>
    </row>
    <row r="275" spans="1:8" ht="24" x14ac:dyDescent="0.25">
      <c r="A275" s="63"/>
      <c r="B275" s="64">
        <v>2820191</v>
      </c>
      <c r="C275" s="65" t="s">
        <v>324</v>
      </c>
      <c r="D275" s="64" t="s">
        <v>332</v>
      </c>
      <c r="E275" s="64">
        <v>1</v>
      </c>
      <c r="F275" s="66">
        <f>VLOOKUP(B275,MATERIALES!$A$7:$D$170,4,0)</f>
        <v>0</v>
      </c>
      <c r="G275" s="66">
        <f t="shared" si="6"/>
        <v>0</v>
      </c>
      <c r="H275" s="66"/>
    </row>
    <row r="276" spans="1:8" ht="24" x14ac:dyDescent="0.25">
      <c r="A276" s="63"/>
      <c r="B276" s="64">
        <v>2820190</v>
      </c>
      <c r="C276" s="65" t="s">
        <v>327</v>
      </c>
      <c r="D276" s="64" t="s">
        <v>332</v>
      </c>
      <c r="E276" s="64">
        <v>1</v>
      </c>
      <c r="F276" s="66">
        <f>VLOOKUP(B276,MATERIALES!$A$7:$D$170,4,0)</f>
        <v>0</v>
      </c>
      <c r="G276" s="66">
        <f t="shared" si="6"/>
        <v>0</v>
      </c>
      <c r="H276" s="66"/>
    </row>
    <row r="277" spans="1:8" ht="24" x14ac:dyDescent="0.25">
      <c r="A277" s="63"/>
      <c r="B277" s="64">
        <v>2988216</v>
      </c>
      <c r="C277" s="65" t="s">
        <v>271</v>
      </c>
      <c r="D277" s="64" t="s">
        <v>332</v>
      </c>
      <c r="E277" s="64">
        <v>5</v>
      </c>
      <c r="F277" s="66">
        <f>VLOOKUP(B277,MATERIALES!$A$7:$D$170,4,0)</f>
        <v>0</v>
      </c>
      <c r="G277" s="66">
        <f t="shared" si="6"/>
        <v>0</v>
      </c>
      <c r="H277" s="66"/>
    </row>
    <row r="278" spans="1:8" ht="24" x14ac:dyDescent="0.25">
      <c r="A278" s="63"/>
      <c r="B278" s="64">
        <v>2802401</v>
      </c>
      <c r="C278" s="65" t="s">
        <v>286</v>
      </c>
      <c r="D278" s="64" t="s">
        <v>332</v>
      </c>
      <c r="E278" s="64">
        <v>2</v>
      </c>
      <c r="F278" s="66">
        <f>VLOOKUP(B278,MATERIALES!$A$7:$D$170,4,0)</f>
        <v>0</v>
      </c>
      <c r="G278" s="66">
        <f t="shared" si="6"/>
        <v>0</v>
      </c>
      <c r="H278" s="66"/>
    </row>
    <row r="279" spans="1:8" ht="24" x14ac:dyDescent="0.25">
      <c r="A279" s="63"/>
      <c r="B279" s="64">
        <v>2831607</v>
      </c>
      <c r="C279" s="65" t="s">
        <v>314</v>
      </c>
      <c r="D279" s="64" t="s">
        <v>332</v>
      </c>
      <c r="E279" s="64">
        <v>4</v>
      </c>
      <c r="F279" s="66">
        <f>VLOOKUP(B279,MATERIALES!$A$7:$D$170,4,0)</f>
        <v>0</v>
      </c>
      <c r="G279" s="66">
        <f t="shared" si="6"/>
        <v>0</v>
      </c>
      <c r="H279" s="66"/>
    </row>
    <row r="280" spans="1:8" ht="24" x14ac:dyDescent="0.25">
      <c r="A280" s="63"/>
      <c r="B280" s="64">
        <v>2984676</v>
      </c>
      <c r="C280" s="65" t="s">
        <v>522</v>
      </c>
      <c r="D280" s="64" t="s">
        <v>332</v>
      </c>
      <c r="E280" s="64">
        <v>3</v>
      </c>
      <c r="F280" s="66">
        <f>VLOOKUP(B280,MATERIALES!$A$7:$D$170,4,0)</f>
        <v>0</v>
      </c>
      <c r="G280" s="66">
        <f t="shared" si="6"/>
        <v>0</v>
      </c>
      <c r="H280" s="66"/>
    </row>
    <row r="281" spans="1:8" ht="24" x14ac:dyDescent="0.25">
      <c r="A281" s="63"/>
      <c r="B281" s="64">
        <v>2901614</v>
      </c>
      <c r="C281" s="65" t="s">
        <v>523</v>
      </c>
      <c r="D281" s="64" t="s">
        <v>332</v>
      </c>
      <c r="E281" s="64">
        <v>4</v>
      </c>
      <c r="F281" s="66">
        <f>VLOOKUP(B281,MATERIALES!$A$7:$D$170,4,0)</f>
        <v>0</v>
      </c>
      <c r="G281" s="66">
        <f t="shared" si="6"/>
        <v>0</v>
      </c>
      <c r="H281" s="66"/>
    </row>
    <row r="282" spans="1:8" x14ac:dyDescent="0.25">
      <c r="A282" s="63"/>
      <c r="B282" s="64">
        <v>2980680</v>
      </c>
      <c r="C282" s="65" t="s">
        <v>282</v>
      </c>
      <c r="D282" s="64" t="s">
        <v>332</v>
      </c>
      <c r="E282" s="64">
        <v>2</v>
      </c>
      <c r="F282" s="66">
        <f>VLOOKUP(B282,MATERIALES!$A$7:$D$170,4,0)</f>
        <v>0</v>
      </c>
      <c r="G282" s="66">
        <f t="shared" si="6"/>
        <v>0</v>
      </c>
      <c r="H282" s="66"/>
    </row>
    <row r="283" spans="1:8" ht="24" x14ac:dyDescent="0.25">
      <c r="A283" s="63"/>
      <c r="B283" s="64">
        <v>2110114</v>
      </c>
      <c r="C283" s="65" t="s">
        <v>230</v>
      </c>
      <c r="D283" s="64" t="s">
        <v>332</v>
      </c>
      <c r="E283" s="64">
        <v>3</v>
      </c>
      <c r="F283" s="66">
        <f>VLOOKUP(B283,MATERIALES!$A$7:$D$170,4,0)</f>
        <v>0</v>
      </c>
      <c r="G283" s="66">
        <f t="shared" si="6"/>
        <v>0</v>
      </c>
      <c r="H283" s="66"/>
    </row>
    <row r="284" spans="1:8" ht="24" x14ac:dyDescent="0.25">
      <c r="A284" s="63"/>
      <c r="B284" s="64">
        <v>2052244</v>
      </c>
      <c r="C284" s="65" t="s">
        <v>256</v>
      </c>
      <c r="D284" s="64" t="s">
        <v>332</v>
      </c>
      <c r="E284" s="64">
        <v>4</v>
      </c>
      <c r="F284" s="66">
        <f>VLOOKUP(B284,MATERIALES!$A$7:$D$170,4,0)</f>
        <v>0</v>
      </c>
      <c r="G284" s="66">
        <f t="shared" si="6"/>
        <v>0</v>
      </c>
      <c r="H284" s="66"/>
    </row>
    <row r="285" spans="1:8" ht="24" x14ac:dyDescent="0.25">
      <c r="A285" s="63" t="s">
        <v>437</v>
      </c>
      <c r="B285" s="64">
        <v>2802401</v>
      </c>
      <c r="C285" s="65" t="s">
        <v>286</v>
      </c>
      <c r="D285" s="64" t="s">
        <v>332</v>
      </c>
      <c r="E285" s="64">
        <v>2</v>
      </c>
      <c r="F285" s="66">
        <f>VLOOKUP(B285,MATERIALES!$A$7:$D$170,4,0)</f>
        <v>0</v>
      </c>
      <c r="G285" s="66">
        <f t="shared" si="6"/>
        <v>0</v>
      </c>
      <c r="H285" s="66">
        <f>SUM(G285:G295)</f>
        <v>0</v>
      </c>
    </row>
    <row r="286" spans="1:8" ht="24" x14ac:dyDescent="0.25">
      <c r="A286" s="63"/>
      <c r="B286" s="64">
        <v>2831620</v>
      </c>
      <c r="C286" s="65" t="s">
        <v>277</v>
      </c>
      <c r="D286" s="64" t="s">
        <v>332</v>
      </c>
      <c r="E286" s="64">
        <v>2</v>
      </c>
      <c r="F286" s="66">
        <f>VLOOKUP(B286,MATERIALES!$A$7:$D$170,4,0)</f>
        <v>0</v>
      </c>
      <c r="G286" s="66">
        <f t="shared" si="6"/>
        <v>0</v>
      </c>
      <c r="H286" s="66"/>
    </row>
    <row r="287" spans="1:8" ht="24" x14ac:dyDescent="0.25">
      <c r="A287" s="63"/>
      <c r="B287" s="64">
        <v>2820112</v>
      </c>
      <c r="C287" s="65" t="s">
        <v>270</v>
      </c>
      <c r="D287" s="64" t="s">
        <v>332</v>
      </c>
      <c r="E287" s="64">
        <v>1</v>
      </c>
      <c r="F287" s="66">
        <f>VLOOKUP(B287,MATERIALES!$A$7:$D$170,4,0)</f>
        <v>0</v>
      </c>
      <c r="G287" s="66">
        <f t="shared" si="6"/>
        <v>0</v>
      </c>
      <c r="H287" s="66"/>
    </row>
    <row r="288" spans="1:8" ht="24" x14ac:dyDescent="0.25">
      <c r="A288" s="63"/>
      <c r="B288" s="64">
        <v>2901620</v>
      </c>
      <c r="C288" s="65" t="s">
        <v>279</v>
      </c>
      <c r="D288" s="64" t="s">
        <v>332</v>
      </c>
      <c r="E288" s="64">
        <v>6</v>
      </c>
      <c r="F288" s="66">
        <f>VLOOKUP(B288,MATERIALES!$A$7:$D$170,4,0)</f>
        <v>0</v>
      </c>
      <c r="G288" s="66">
        <f t="shared" si="6"/>
        <v>0</v>
      </c>
      <c r="H288" s="66"/>
    </row>
    <row r="289" spans="1:8" ht="24" x14ac:dyDescent="0.25">
      <c r="A289" s="63"/>
      <c r="B289" s="64">
        <v>2901320</v>
      </c>
      <c r="C289" s="65" t="s">
        <v>280</v>
      </c>
      <c r="D289" s="64" t="s">
        <v>332</v>
      </c>
      <c r="E289" s="64">
        <v>2</v>
      </c>
      <c r="F289" s="66">
        <f>VLOOKUP(B289,MATERIALES!$A$7:$D$170,4,0)</f>
        <v>0</v>
      </c>
      <c r="G289" s="66">
        <f t="shared" si="6"/>
        <v>0</v>
      </c>
      <c r="H289" s="66"/>
    </row>
    <row r="290" spans="1:8" ht="24" x14ac:dyDescent="0.25">
      <c r="A290" s="63"/>
      <c r="B290" s="64">
        <v>2010311</v>
      </c>
      <c r="C290" s="65" t="s">
        <v>273</v>
      </c>
      <c r="D290" s="64" t="s">
        <v>332</v>
      </c>
      <c r="E290" s="64">
        <v>6</v>
      </c>
      <c r="F290" s="66">
        <f>VLOOKUP(B290,MATERIALES!$A$7:$D$170,4,0)</f>
        <v>0</v>
      </c>
      <c r="G290" s="66">
        <f t="shared" si="6"/>
        <v>0</v>
      </c>
      <c r="H290" s="66"/>
    </row>
    <row r="291" spans="1:8" ht="24" x14ac:dyDescent="0.25">
      <c r="A291" s="63"/>
      <c r="B291" s="64">
        <v>2814160</v>
      </c>
      <c r="C291" s="65" t="s">
        <v>281</v>
      </c>
      <c r="D291" s="64" t="s">
        <v>332</v>
      </c>
      <c r="E291" s="64">
        <v>6</v>
      </c>
      <c r="F291" s="66">
        <f>VLOOKUP(B291,MATERIALES!$A$7:$D$170,4,0)</f>
        <v>0</v>
      </c>
      <c r="G291" s="66">
        <f t="shared" si="6"/>
        <v>0</v>
      </c>
      <c r="H291" s="66"/>
    </row>
    <row r="292" spans="1:8" ht="24" x14ac:dyDescent="0.25">
      <c r="A292" s="63"/>
      <c r="B292" s="64">
        <v>1012137</v>
      </c>
      <c r="C292" s="65" t="s">
        <v>267</v>
      </c>
      <c r="D292" s="64" t="s">
        <v>8</v>
      </c>
      <c r="E292" s="64">
        <v>18</v>
      </c>
      <c r="F292" s="66">
        <f>VLOOKUP(B292,MATERIALES!$A$7:$D$170,4,0)</f>
        <v>0</v>
      </c>
      <c r="G292" s="66">
        <f t="shared" si="6"/>
        <v>0</v>
      </c>
      <c r="H292" s="66"/>
    </row>
    <row r="293" spans="1:8" ht="24" x14ac:dyDescent="0.25">
      <c r="A293" s="63"/>
      <c r="B293" s="64">
        <v>1012301</v>
      </c>
      <c r="C293" s="65" t="s">
        <v>229</v>
      </c>
      <c r="D293" s="64" t="s">
        <v>8</v>
      </c>
      <c r="E293" s="64">
        <v>6</v>
      </c>
      <c r="F293" s="66">
        <f>VLOOKUP(B293,MATERIALES!$A$7:$D$170,4,0)</f>
        <v>0</v>
      </c>
      <c r="G293" s="66">
        <f t="shared" si="6"/>
        <v>0</v>
      </c>
      <c r="H293" s="66"/>
    </row>
    <row r="294" spans="1:8" x14ac:dyDescent="0.25">
      <c r="A294" s="63"/>
      <c r="B294" s="64">
        <v>2980680</v>
      </c>
      <c r="C294" s="65" t="s">
        <v>282</v>
      </c>
      <c r="D294" s="64" t="s">
        <v>332</v>
      </c>
      <c r="E294" s="64">
        <v>2</v>
      </c>
      <c r="F294" s="66">
        <f>VLOOKUP(B294,MATERIALES!$A$7:$D$170,4,0)</f>
        <v>0</v>
      </c>
      <c r="G294" s="66">
        <f t="shared" si="6"/>
        <v>0</v>
      </c>
      <c r="H294" s="66"/>
    </row>
    <row r="295" spans="1:8" ht="24" x14ac:dyDescent="0.25">
      <c r="A295" s="63"/>
      <c r="B295" s="64">
        <v>2820642</v>
      </c>
      <c r="C295" s="65" t="s">
        <v>278</v>
      </c>
      <c r="D295" s="64" t="s">
        <v>332</v>
      </c>
      <c r="E295" s="64">
        <v>3</v>
      </c>
      <c r="F295" s="66">
        <f>VLOOKUP(B295,MATERIALES!$A$7:$D$170,4,0)</f>
        <v>0</v>
      </c>
      <c r="G295" s="66">
        <f t="shared" si="6"/>
        <v>0</v>
      </c>
      <c r="H295" s="66"/>
    </row>
    <row r="296" spans="1:8" ht="24" x14ac:dyDescent="0.25">
      <c r="A296" s="63" t="s">
        <v>479</v>
      </c>
      <c r="B296" s="64">
        <v>2802401</v>
      </c>
      <c r="C296" s="65" t="s">
        <v>286</v>
      </c>
      <c r="D296" s="64" t="s">
        <v>332</v>
      </c>
      <c r="E296" s="64">
        <v>2</v>
      </c>
      <c r="F296" s="66">
        <f>VLOOKUP(B296,MATERIALES!$A$7:$D$170,4,0)</f>
        <v>0</v>
      </c>
      <c r="G296" s="66">
        <f t="shared" si="6"/>
        <v>0</v>
      </c>
      <c r="H296" s="66">
        <f>SUM(G296:G310)</f>
        <v>0</v>
      </c>
    </row>
    <row r="297" spans="1:8" ht="24" x14ac:dyDescent="0.25">
      <c r="A297" s="63"/>
      <c r="B297" s="64">
        <v>2831620</v>
      </c>
      <c r="C297" s="65" t="s">
        <v>277</v>
      </c>
      <c r="D297" s="64" t="s">
        <v>332</v>
      </c>
      <c r="E297" s="64">
        <v>2</v>
      </c>
      <c r="F297" s="66">
        <f>VLOOKUP(B297,MATERIALES!$A$7:$D$170,4,0)</f>
        <v>0</v>
      </c>
      <c r="G297" s="66">
        <f t="shared" si="6"/>
        <v>0</v>
      </c>
      <c r="H297" s="66"/>
    </row>
    <row r="298" spans="1:8" ht="24" x14ac:dyDescent="0.25">
      <c r="A298" s="63"/>
      <c r="B298" s="64">
        <v>2820642</v>
      </c>
      <c r="C298" s="65" t="s">
        <v>278</v>
      </c>
      <c r="D298" s="64" t="s">
        <v>332</v>
      </c>
      <c r="E298" s="64">
        <v>3</v>
      </c>
      <c r="F298" s="66">
        <f>VLOOKUP(B298,MATERIALES!$A$7:$D$170,4,0)</f>
        <v>0</v>
      </c>
      <c r="G298" s="66">
        <f t="shared" si="6"/>
        <v>0</v>
      </c>
      <c r="H298" s="66"/>
    </row>
    <row r="299" spans="1:8" ht="24" x14ac:dyDescent="0.25">
      <c r="A299" s="63"/>
      <c r="B299" s="64">
        <v>2820112</v>
      </c>
      <c r="C299" s="65" t="s">
        <v>270</v>
      </c>
      <c r="D299" s="64" t="s">
        <v>332</v>
      </c>
      <c r="E299" s="64">
        <v>1</v>
      </c>
      <c r="F299" s="66">
        <f>VLOOKUP(B299,MATERIALES!$A$7:$D$170,4,0)</f>
        <v>0</v>
      </c>
      <c r="G299" s="66">
        <f t="shared" si="6"/>
        <v>0</v>
      </c>
      <c r="H299" s="66"/>
    </row>
    <row r="300" spans="1:8" ht="24" x14ac:dyDescent="0.25">
      <c r="A300" s="63"/>
      <c r="B300" s="64">
        <v>2901620</v>
      </c>
      <c r="C300" s="65" t="s">
        <v>279</v>
      </c>
      <c r="D300" s="64" t="s">
        <v>332</v>
      </c>
      <c r="E300" s="64">
        <v>6</v>
      </c>
      <c r="F300" s="66">
        <f>VLOOKUP(B300,MATERIALES!$A$7:$D$170,4,0)</f>
        <v>0</v>
      </c>
      <c r="G300" s="66">
        <f t="shared" si="6"/>
        <v>0</v>
      </c>
      <c r="H300" s="66"/>
    </row>
    <row r="301" spans="1:8" ht="24" x14ac:dyDescent="0.25">
      <c r="A301" s="63"/>
      <c r="B301" s="64">
        <v>2901320</v>
      </c>
      <c r="C301" s="65" t="s">
        <v>280</v>
      </c>
      <c r="D301" s="64" t="s">
        <v>332</v>
      </c>
      <c r="E301" s="64">
        <v>2</v>
      </c>
      <c r="F301" s="66">
        <f>VLOOKUP(B301,MATERIALES!$A$7:$D$170,4,0)</f>
        <v>0</v>
      </c>
      <c r="G301" s="66">
        <f t="shared" si="6"/>
        <v>0</v>
      </c>
      <c r="H301" s="66"/>
    </row>
    <row r="302" spans="1:8" x14ac:dyDescent="0.25">
      <c r="A302" s="63"/>
      <c r="B302" s="64">
        <v>2980680</v>
      </c>
      <c r="C302" s="65" t="s">
        <v>282</v>
      </c>
      <c r="D302" s="64" t="s">
        <v>332</v>
      </c>
      <c r="E302" s="64">
        <v>2</v>
      </c>
      <c r="F302" s="66">
        <f>VLOOKUP(B302,MATERIALES!$A$7:$D$170,4,0)</f>
        <v>0</v>
      </c>
      <c r="G302" s="66">
        <f t="shared" si="6"/>
        <v>0</v>
      </c>
      <c r="H302" s="66"/>
    </row>
    <row r="303" spans="1:8" ht="24" x14ac:dyDescent="0.25">
      <c r="A303" s="63"/>
      <c r="B303" s="64">
        <v>2010311</v>
      </c>
      <c r="C303" s="65" t="s">
        <v>273</v>
      </c>
      <c r="D303" s="64" t="s">
        <v>332</v>
      </c>
      <c r="E303" s="64">
        <v>3</v>
      </c>
      <c r="F303" s="66">
        <f>VLOOKUP(B303,MATERIALES!$A$7:$D$170,4,0)</f>
        <v>0</v>
      </c>
      <c r="G303" s="66">
        <f t="shared" si="6"/>
        <v>0</v>
      </c>
      <c r="H303" s="66"/>
    </row>
    <row r="304" spans="1:8" ht="24" x14ac:dyDescent="0.25">
      <c r="A304" s="63"/>
      <c r="B304" s="64">
        <v>2814160</v>
      </c>
      <c r="C304" s="65" t="s">
        <v>281</v>
      </c>
      <c r="D304" s="64" t="s">
        <v>332</v>
      </c>
      <c r="E304" s="64">
        <v>3</v>
      </c>
      <c r="F304" s="66">
        <f>VLOOKUP(B304,MATERIALES!$A$7:$D$170,4,0)</f>
        <v>0</v>
      </c>
      <c r="G304" s="66">
        <f t="shared" si="6"/>
        <v>0</v>
      </c>
      <c r="H304" s="66"/>
    </row>
    <row r="305" spans="1:8" ht="24" x14ac:dyDescent="0.25">
      <c r="A305" s="63"/>
      <c r="B305" s="64">
        <v>2010152</v>
      </c>
      <c r="C305" s="65" t="s">
        <v>228</v>
      </c>
      <c r="D305" s="64" t="s">
        <v>332</v>
      </c>
      <c r="E305" s="64">
        <v>6</v>
      </c>
      <c r="F305" s="66">
        <f>VLOOKUP(B305,MATERIALES!$A$7:$D$170,4,0)</f>
        <v>0</v>
      </c>
      <c r="G305" s="66">
        <f t="shared" si="6"/>
        <v>0</v>
      </c>
      <c r="H305" s="66"/>
    </row>
    <row r="306" spans="1:8" ht="24" x14ac:dyDescent="0.25">
      <c r="A306" s="63"/>
      <c r="B306" s="64">
        <v>2110114</v>
      </c>
      <c r="C306" s="65" t="s">
        <v>230</v>
      </c>
      <c r="D306" s="64" t="s">
        <v>332</v>
      </c>
      <c r="E306" s="64">
        <v>6</v>
      </c>
      <c r="F306" s="66">
        <f>VLOOKUP(B306,MATERIALES!$A$7:$D$170,4,0)</f>
        <v>0</v>
      </c>
      <c r="G306" s="66">
        <f t="shared" si="6"/>
        <v>0</v>
      </c>
      <c r="H306" s="66"/>
    </row>
    <row r="307" spans="1:8" ht="24" x14ac:dyDescent="0.25">
      <c r="A307" s="63"/>
      <c r="B307" s="64">
        <v>1012301</v>
      </c>
      <c r="C307" s="65" t="s">
        <v>229</v>
      </c>
      <c r="D307" s="64" t="s">
        <v>8</v>
      </c>
      <c r="E307" s="64">
        <v>9</v>
      </c>
      <c r="F307" s="66">
        <f>VLOOKUP(B307,MATERIALES!$A$7:$D$170,4,0)</f>
        <v>0</v>
      </c>
      <c r="G307" s="66">
        <f t="shared" si="6"/>
        <v>0</v>
      </c>
      <c r="H307" s="66"/>
    </row>
    <row r="308" spans="1:8" ht="24" x14ac:dyDescent="0.25">
      <c r="A308" s="63"/>
      <c r="B308" s="64">
        <v>2810102</v>
      </c>
      <c r="C308" s="65" t="s">
        <v>283</v>
      </c>
      <c r="D308" s="64" t="s">
        <v>332</v>
      </c>
      <c r="E308" s="64">
        <v>6</v>
      </c>
      <c r="F308" s="66">
        <f>VLOOKUP(B308,MATERIALES!$A$7:$D$170,4,0)</f>
        <v>0</v>
      </c>
      <c r="G308" s="66">
        <f t="shared" si="6"/>
        <v>0</v>
      </c>
      <c r="H308" s="66"/>
    </row>
    <row r="309" spans="1:8" ht="24" x14ac:dyDescent="0.25">
      <c r="A309" s="63"/>
      <c r="B309" s="64">
        <v>1012137</v>
      </c>
      <c r="C309" s="65" t="s">
        <v>267</v>
      </c>
      <c r="D309" s="64" t="s">
        <v>8</v>
      </c>
      <c r="E309" s="64">
        <v>9</v>
      </c>
      <c r="F309" s="66">
        <f>VLOOKUP(B309,MATERIALES!$A$7:$D$170,4,0)</f>
        <v>0</v>
      </c>
      <c r="G309" s="66">
        <f t="shared" si="6"/>
        <v>0</v>
      </c>
      <c r="H309" s="66"/>
    </row>
    <row r="310" spans="1:8" ht="36" x14ac:dyDescent="0.25">
      <c r="A310" s="63"/>
      <c r="B310" s="64">
        <v>2060104</v>
      </c>
      <c r="C310" s="65" t="s">
        <v>237</v>
      </c>
      <c r="D310" s="64" t="s">
        <v>332</v>
      </c>
      <c r="E310" s="64">
        <v>3</v>
      </c>
      <c r="F310" s="66">
        <f>VLOOKUP(B310,MATERIALES!$A$7:$D$170,4,0)</f>
        <v>0</v>
      </c>
      <c r="G310" s="66">
        <f t="shared" si="6"/>
        <v>0</v>
      </c>
      <c r="H310" s="66"/>
    </row>
    <row r="311" spans="1:8" ht="24" x14ac:dyDescent="0.25">
      <c r="A311" s="63" t="s">
        <v>193</v>
      </c>
      <c r="B311" s="64">
        <v>2802401</v>
      </c>
      <c r="C311" s="65" t="s">
        <v>286</v>
      </c>
      <c r="D311" s="64" t="s">
        <v>332</v>
      </c>
      <c r="E311" s="64">
        <v>1</v>
      </c>
      <c r="F311" s="66">
        <f>VLOOKUP(B311,MATERIALES!$A$7:$D$170,4,0)</f>
        <v>0</v>
      </c>
      <c r="G311" s="66">
        <f t="shared" si="6"/>
        <v>0</v>
      </c>
      <c r="H311" s="66">
        <f>SUM(G311:G319)</f>
        <v>0</v>
      </c>
    </row>
    <row r="312" spans="1:8" ht="24" x14ac:dyDescent="0.25">
      <c r="A312" s="63"/>
      <c r="B312" s="64">
        <v>2831620</v>
      </c>
      <c r="C312" s="65" t="s">
        <v>277</v>
      </c>
      <c r="D312" s="64" t="s">
        <v>332</v>
      </c>
      <c r="E312" s="64">
        <v>1</v>
      </c>
      <c r="F312" s="66">
        <f>VLOOKUP(B312,MATERIALES!$A$7:$D$170,4,0)</f>
        <v>0</v>
      </c>
      <c r="G312" s="66">
        <f t="shared" si="6"/>
        <v>0</v>
      </c>
      <c r="H312" s="66"/>
    </row>
    <row r="313" spans="1:8" ht="24" x14ac:dyDescent="0.25">
      <c r="A313" s="63"/>
      <c r="B313" s="64">
        <v>2820111</v>
      </c>
      <c r="C313" s="65" t="s">
        <v>234</v>
      </c>
      <c r="D313" s="64" t="s">
        <v>332</v>
      </c>
      <c r="E313" s="64">
        <v>1</v>
      </c>
      <c r="F313" s="66">
        <f>VLOOKUP(B313,MATERIALES!$A$7:$D$170,4,0)</f>
        <v>0</v>
      </c>
      <c r="G313" s="66">
        <f t="shared" si="6"/>
        <v>0</v>
      </c>
      <c r="H313" s="66"/>
    </row>
    <row r="314" spans="1:8" ht="24" x14ac:dyDescent="0.25">
      <c r="A314" s="63"/>
      <c r="B314" s="64">
        <v>2901320</v>
      </c>
      <c r="C314" s="65" t="s">
        <v>280</v>
      </c>
      <c r="D314" s="64" t="s">
        <v>332</v>
      </c>
      <c r="E314" s="64">
        <v>1</v>
      </c>
      <c r="F314" s="66">
        <f>VLOOKUP(B314,MATERIALES!$A$7:$D$170,4,0)</f>
        <v>0</v>
      </c>
      <c r="G314" s="66">
        <f t="shared" si="6"/>
        <v>0</v>
      </c>
      <c r="H314" s="66"/>
    </row>
    <row r="315" spans="1:8" ht="36" x14ac:dyDescent="0.25">
      <c r="A315" s="63"/>
      <c r="B315" s="64">
        <v>2851630</v>
      </c>
      <c r="C315" s="65" t="s">
        <v>284</v>
      </c>
      <c r="D315" s="64" t="s">
        <v>332</v>
      </c>
      <c r="E315" s="64">
        <v>1</v>
      </c>
      <c r="F315" s="66">
        <f>VLOOKUP(B315,MATERIALES!$A$7:$D$170,4,0)</f>
        <v>0</v>
      </c>
      <c r="G315" s="66">
        <f t="shared" si="6"/>
        <v>0</v>
      </c>
      <c r="H315" s="66"/>
    </row>
    <row r="316" spans="1:8" ht="24" x14ac:dyDescent="0.25">
      <c r="A316" s="63"/>
      <c r="B316" s="64">
        <v>2010311</v>
      </c>
      <c r="C316" s="65" t="s">
        <v>273</v>
      </c>
      <c r="D316" s="64" t="s">
        <v>332</v>
      </c>
      <c r="E316" s="64">
        <v>3</v>
      </c>
      <c r="F316" s="66">
        <f>VLOOKUP(B316,MATERIALES!$A$7:$D$170,4,0)</f>
        <v>0</v>
      </c>
      <c r="G316" s="66">
        <f t="shared" si="6"/>
        <v>0</v>
      </c>
      <c r="H316" s="66"/>
    </row>
    <row r="317" spans="1:8" ht="24" x14ac:dyDescent="0.25">
      <c r="A317" s="63"/>
      <c r="B317" s="64">
        <v>2814160</v>
      </c>
      <c r="C317" s="65" t="s">
        <v>281</v>
      </c>
      <c r="D317" s="64" t="s">
        <v>332</v>
      </c>
      <c r="E317" s="64">
        <v>3</v>
      </c>
      <c r="F317" s="66">
        <f>VLOOKUP(B317,MATERIALES!$A$7:$D$170,4,0)</f>
        <v>0</v>
      </c>
      <c r="G317" s="66">
        <f t="shared" si="6"/>
        <v>0</v>
      </c>
      <c r="H317" s="66"/>
    </row>
    <row r="318" spans="1:8" ht="24" x14ac:dyDescent="0.25">
      <c r="A318" s="63"/>
      <c r="B318" s="64">
        <v>1012137</v>
      </c>
      <c r="C318" s="65" t="s">
        <v>267</v>
      </c>
      <c r="D318" s="64" t="s">
        <v>8</v>
      </c>
      <c r="E318" s="64">
        <v>9</v>
      </c>
      <c r="F318" s="66">
        <f>VLOOKUP(B318,MATERIALES!$A$7:$D$170,4,0)</f>
        <v>0</v>
      </c>
      <c r="G318" s="66">
        <f t="shared" si="6"/>
        <v>0</v>
      </c>
      <c r="H318" s="66"/>
    </row>
    <row r="319" spans="1:8" ht="24" x14ac:dyDescent="0.25">
      <c r="A319" s="63"/>
      <c r="B319" s="64">
        <v>1012301</v>
      </c>
      <c r="C319" s="65" t="s">
        <v>229</v>
      </c>
      <c r="D319" s="64" t="s">
        <v>8</v>
      </c>
      <c r="E319" s="64">
        <v>6</v>
      </c>
      <c r="F319" s="66">
        <f>VLOOKUP(B319,MATERIALES!$A$7:$D$170,4,0)</f>
        <v>0</v>
      </c>
      <c r="G319" s="66">
        <f t="shared" si="6"/>
        <v>0</v>
      </c>
      <c r="H319" s="66"/>
    </row>
    <row r="320" spans="1:8" ht="24" x14ac:dyDescent="0.25">
      <c r="A320" s="63" t="s">
        <v>194</v>
      </c>
      <c r="B320" s="64">
        <v>2802401</v>
      </c>
      <c r="C320" s="65" t="s">
        <v>286</v>
      </c>
      <c r="D320" s="64" t="s">
        <v>332</v>
      </c>
      <c r="E320" s="64">
        <v>2</v>
      </c>
      <c r="F320" s="66">
        <f>VLOOKUP(B320,MATERIALES!$A$7:$D$170,4,0)</f>
        <v>0</v>
      </c>
      <c r="G320" s="66">
        <f t="shared" si="6"/>
        <v>0</v>
      </c>
      <c r="H320" s="66">
        <f>SUM(G320:G330)</f>
        <v>0</v>
      </c>
    </row>
    <row r="321" spans="1:8" ht="24" x14ac:dyDescent="0.25">
      <c r="A321" s="63"/>
      <c r="B321" s="64">
        <v>2831620</v>
      </c>
      <c r="C321" s="65" t="s">
        <v>277</v>
      </c>
      <c r="D321" s="64" t="s">
        <v>332</v>
      </c>
      <c r="E321" s="64">
        <v>2</v>
      </c>
      <c r="F321" s="66">
        <f>VLOOKUP(B321,MATERIALES!$A$7:$D$170,4,0)</f>
        <v>0</v>
      </c>
      <c r="G321" s="66">
        <f t="shared" si="6"/>
        <v>0</v>
      </c>
      <c r="H321" s="66"/>
    </row>
    <row r="322" spans="1:8" ht="24" x14ac:dyDescent="0.25">
      <c r="A322" s="63"/>
      <c r="B322" s="64">
        <v>2820642</v>
      </c>
      <c r="C322" s="65" t="s">
        <v>278</v>
      </c>
      <c r="D322" s="64" t="s">
        <v>332</v>
      </c>
      <c r="E322" s="64">
        <v>3</v>
      </c>
      <c r="F322" s="66">
        <f>VLOOKUP(B322,MATERIALES!$A$7:$D$170,4,0)</f>
        <v>0</v>
      </c>
      <c r="G322" s="66">
        <f t="shared" si="6"/>
        <v>0</v>
      </c>
      <c r="H322" s="66"/>
    </row>
    <row r="323" spans="1:8" ht="24" x14ac:dyDescent="0.25">
      <c r="A323" s="63"/>
      <c r="B323" s="64">
        <v>2820112</v>
      </c>
      <c r="C323" s="65" t="s">
        <v>270</v>
      </c>
      <c r="D323" s="64" t="s">
        <v>332</v>
      </c>
      <c r="E323" s="64">
        <v>1</v>
      </c>
      <c r="F323" s="66">
        <f>VLOOKUP(B323,MATERIALES!$A$7:$D$170,4,0)</f>
        <v>0</v>
      </c>
      <c r="G323" s="66">
        <f t="shared" si="6"/>
        <v>0</v>
      </c>
      <c r="H323" s="66"/>
    </row>
    <row r="324" spans="1:8" ht="24" x14ac:dyDescent="0.25">
      <c r="A324" s="63"/>
      <c r="B324" s="64">
        <v>2901620</v>
      </c>
      <c r="C324" s="65" t="s">
        <v>279</v>
      </c>
      <c r="D324" s="64" t="s">
        <v>332</v>
      </c>
      <c r="E324" s="64">
        <v>6</v>
      </c>
      <c r="F324" s="66">
        <f>VLOOKUP(B324,MATERIALES!$A$7:$D$170,4,0)</f>
        <v>0</v>
      </c>
      <c r="G324" s="66">
        <f t="shared" si="6"/>
        <v>0</v>
      </c>
      <c r="H324" s="66"/>
    </row>
    <row r="325" spans="1:8" ht="24" x14ac:dyDescent="0.25">
      <c r="A325" s="63"/>
      <c r="B325" s="64">
        <v>2901320</v>
      </c>
      <c r="C325" s="65" t="s">
        <v>280</v>
      </c>
      <c r="D325" s="64" t="s">
        <v>332</v>
      </c>
      <c r="E325" s="64">
        <v>2</v>
      </c>
      <c r="F325" s="66">
        <f>VLOOKUP(B325,MATERIALES!$A$7:$D$170,4,0)</f>
        <v>0</v>
      </c>
      <c r="G325" s="66">
        <f t="shared" si="6"/>
        <v>0</v>
      </c>
      <c r="H325" s="66"/>
    </row>
    <row r="326" spans="1:8" x14ac:dyDescent="0.25">
      <c r="A326" s="63"/>
      <c r="B326" s="64">
        <v>2980680</v>
      </c>
      <c r="C326" s="65" t="s">
        <v>282</v>
      </c>
      <c r="D326" s="64" t="s">
        <v>332</v>
      </c>
      <c r="E326" s="64">
        <v>2</v>
      </c>
      <c r="F326" s="66">
        <f>VLOOKUP(B326,MATERIALES!$A$7:$D$170,4,0)</f>
        <v>0</v>
      </c>
      <c r="G326" s="66">
        <f t="shared" si="6"/>
        <v>0</v>
      </c>
      <c r="H326" s="66"/>
    </row>
    <row r="327" spans="1:8" ht="24" x14ac:dyDescent="0.25">
      <c r="A327" s="63"/>
      <c r="B327" s="64">
        <v>2010152</v>
      </c>
      <c r="C327" s="65" t="s">
        <v>228</v>
      </c>
      <c r="D327" s="64" t="s">
        <v>332</v>
      </c>
      <c r="E327" s="64">
        <v>3</v>
      </c>
      <c r="F327" s="66">
        <f>VLOOKUP(B327,MATERIALES!$A$7:$D$170,4,0)</f>
        <v>0</v>
      </c>
      <c r="G327" s="66">
        <f t="shared" ref="G327:G390" si="7">E327*F327</f>
        <v>0</v>
      </c>
      <c r="H327" s="66"/>
    </row>
    <row r="328" spans="1:8" ht="24" x14ac:dyDescent="0.25">
      <c r="A328" s="63"/>
      <c r="B328" s="64">
        <v>2110114</v>
      </c>
      <c r="C328" s="65" t="s">
        <v>230</v>
      </c>
      <c r="D328" s="64" t="s">
        <v>332</v>
      </c>
      <c r="E328" s="64">
        <v>3</v>
      </c>
      <c r="F328" s="66">
        <f>VLOOKUP(B328,MATERIALES!$A$7:$D$170,4,0)</f>
        <v>0</v>
      </c>
      <c r="G328" s="66">
        <f t="shared" si="7"/>
        <v>0</v>
      </c>
      <c r="H328" s="66"/>
    </row>
    <row r="329" spans="1:8" ht="24" x14ac:dyDescent="0.25">
      <c r="A329" s="63"/>
      <c r="B329" s="64">
        <v>1012301</v>
      </c>
      <c r="C329" s="65" t="s">
        <v>229</v>
      </c>
      <c r="D329" s="64" t="s">
        <v>8</v>
      </c>
      <c r="E329" s="64">
        <v>4.5</v>
      </c>
      <c r="F329" s="66">
        <f>VLOOKUP(B329,MATERIALES!$A$7:$D$170,4,0)</f>
        <v>0</v>
      </c>
      <c r="G329" s="66">
        <f t="shared" si="7"/>
        <v>0</v>
      </c>
      <c r="H329" s="66"/>
    </row>
    <row r="330" spans="1:8" ht="24" x14ac:dyDescent="0.25">
      <c r="A330" s="63"/>
      <c r="B330" s="64">
        <v>2810102</v>
      </c>
      <c r="C330" s="65" t="s">
        <v>283</v>
      </c>
      <c r="D330" s="64" t="s">
        <v>332</v>
      </c>
      <c r="E330" s="64">
        <v>3</v>
      </c>
      <c r="F330" s="66">
        <f>VLOOKUP(B330,MATERIALES!$A$7:$D$170,4,0)</f>
        <v>0</v>
      </c>
      <c r="G330" s="66">
        <f t="shared" si="7"/>
        <v>0</v>
      </c>
      <c r="H330" s="66"/>
    </row>
    <row r="331" spans="1:8" ht="36" x14ac:dyDescent="0.25">
      <c r="A331" s="63" t="s">
        <v>161</v>
      </c>
      <c r="B331" s="64">
        <v>1104335</v>
      </c>
      <c r="C331" s="65" t="s">
        <v>262</v>
      </c>
      <c r="D331" s="64" t="s">
        <v>8</v>
      </c>
      <c r="E331" s="64">
        <v>0.5</v>
      </c>
      <c r="F331" s="66">
        <f>VLOOKUP(B331,MATERIALES!$A$7:$D$170,4,0)</f>
        <v>0</v>
      </c>
      <c r="G331" s="66">
        <f t="shared" si="7"/>
        <v>0</v>
      </c>
      <c r="H331" s="66">
        <f>SUM(G331:G333)</f>
        <v>0</v>
      </c>
    </row>
    <row r="332" spans="1:8" ht="24" x14ac:dyDescent="0.25">
      <c r="A332" s="63"/>
      <c r="B332" s="64">
        <v>2543150</v>
      </c>
      <c r="C332" s="65" t="s">
        <v>287</v>
      </c>
      <c r="D332" s="64" t="s">
        <v>332</v>
      </c>
      <c r="E332" s="64">
        <v>2</v>
      </c>
      <c r="F332" s="66">
        <f>VLOOKUP(B332,MATERIALES!$A$7:$D$170,4,0)</f>
        <v>0</v>
      </c>
      <c r="G332" s="66">
        <f t="shared" si="7"/>
        <v>0</v>
      </c>
      <c r="H332" s="66"/>
    </row>
    <row r="333" spans="1:8" ht="24" x14ac:dyDescent="0.25">
      <c r="A333" s="63"/>
      <c r="B333" s="64">
        <v>4370502</v>
      </c>
      <c r="C333" s="65" t="s">
        <v>331</v>
      </c>
      <c r="D333" s="64" t="s">
        <v>332</v>
      </c>
      <c r="E333" s="64">
        <v>1</v>
      </c>
      <c r="F333" s="66">
        <f>VLOOKUP(B333,MATERIALES!$A$7:$D$170,4,0)</f>
        <v>0</v>
      </c>
      <c r="G333" s="66">
        <f t="shared" si="7"/>
        <v>0</v>
      </c>
      <c r="H333" s="66"/>
    </row>
    <row r="334" spans="1:8" ht="24" x14ac:dyDescent="0.25">
      <c r="A334" s="63" t="s">
        <v>195</v>
      </c>
      <c r="B334" s="64">
        <v>2282003</v>
      </c>
      <c r="C334" s="65" t="s">
        <v>289</v>
      </c>
      <c r="D334" s="64" t="s">
        <v>332</v>
      </c>
      <c r="E334" s="64">
        <v>2</v>
      </c>
      <c r="F334" s="66">
        <f>VLOOKUP(B334,MATERIALES!$A$7:$D$170,4,0)</f>
        <v>0</v>
      </c>
      <c r="G334" s="66">
        <f t="shared" si="7"/>
        <v>0</v>
      </c>
      <c r="H334" s="66">
        <f>SUM(G334:G335)</f>
        <v>0</v>
      </c>
    </row>
    <row r="335" spans="1:8" ht="24" x14ac:dyDescent="0.25">
      <c r="A335" s="63"/>
      <c r="B335" s="64">
        <v>1015206</v>
      </c>
      <c r="C335" s="65" t="s">
        <v>290</v>
      </c>
      <c r="D335" s="64" t="s">
        <v>8</v>
      </c>
      <c r="E335" s="64">
        <v>40</v>
      </c>
      <c r="F335" s="66">
        <f>VLOOKUP(B335,MATERIALES!$A$7:$D$170,4,0)</f>
        <v>0</v>
      </c>
      <c r="G335" s="66">
        <f t="shared" si="7"/>
        <v>0</v>
      </c>
      <c r="H335" s="66"/>
    </row>
    <row r="336" spans="1:8" ht="24" x14ac:dyDescent="0.25">
      <c r="A336" s="63" t="s">
        <v>196</v>
      </c>
      <c r="B336" s="64">
        <v>2010703</v>
      </c>
      <c r="C336" s="65" t="s">
        <v>291</v>
      </c>
      <c r="D336" s="64" t="s">
        <v>332</v>
      </c>
      <c r="E336" s="64">
        <v>1</v>
      </c>
      <c r="F336" s="66">
        <f>VLOOKUP(B336,MATERIALES!$A$7:$D$170,4,0)</f>
        <v>0</v>
      </c>
      <c r="G336" s="66">
        <f t="shared" si="7"/>
        <v>0</v>
      </c>
      <c r="H336" s="66">
        <f>SUM(G336:G338)</f>
        <v>0</v>
      </c>
    </row>
    <row r="337" spans="1:8" ht="24" x14ac:dyDescent="0.25">
      <c r="A337" s="63"/>
      <c r="B337" s="64">
        <v>2282003</v>
      </c>
      <c r="C337" s="65" t="s">
        <v>289</v>
      </c>
      <c r="D337" s="64" t="s">
        <v>332</v>
      </c>
      <c r="E337" s="64">
        <v>4</v>
      </c>
      <c r="F337" s="66">
        <f>VLOOKUP(B337,MATERIALES!$A$7:$D$170,4,0)</f>
        <v>0</v>
      </c>
      <c r="G337" s="66">
        <f t="shared" si="7"/>
        <v>0</v>
      </c>
      <c r="H337" s="66"/>
    </row>
    <row r="338" spans="1:8" ht="24" x14ac:dyDescent="0.25">
      <c r="A338" s="63"/>
      <c r="B338" s="64">
        <v>1015206</v>
      </c>
      <c r="C338" s="65" t="s">
        <v>290</v>
      </c>
      <c r="D338" s="64" t="s">
        <v>8</v>
      </c>
      <c r="E338" s="64">
        <v>40</v>
      </c>
      <c r="F338" s="66">
        <f>VLOOKUP(B338,MATERIALES!$A$7:$D$170,4,0)</f>
        <v>0</v>
      </c>
      <c r="G338" s="66">
        <f t="shared" si="7"/>
        <v>0</v>
      </c>
      <c r="H338" s="66"/>
    </row>
    <row r="339" spans="1:8" x14ac:dyDescent="0.25">
      <c r="A339" s="63" t="s">
        <v>480</v>
      </c>
      <c r="B339" s="64">
        <v>2795351</v>
      </c>
      <c r="C339" s="65" t="s">
        <v>524</v>
      </c>
      <c r="D339" s="64" t="s">
        <v>332</v>
      </c>
      <c r="E339" s="64">
        <v>1</v>
      </c>
      <c r="F339" s="66">
        <f>VLOOKUP(B339,MATERIALES!$A$7:$D$170,4,0)</f>
        <v>0</v>
      </c>
      <c r="G339" s="66">
        <f t="shared" si="7"/>
        <v>0</v>
      </c>
      <c r="H339" s="66">
        <f>G339</f>
        <v>0</v>
      </c>
    </row>
    <row r="340" spans="1:8" ht="24" x14ac:dyDescent="0.25">
      <c r="A340" s="63" t="s">
        <v>197</v>
      </c>
      <c r="B340" s="64">
        <v>2422010</v>
      </c>
      <c r="C340" s="65" t="s">
        <v>298</v>
      </c>
      <c r="D340" s="64" t="s">
        <v>332</v>
      </c>
      <c r="E340" s="64">
        <v>1</v>
      </c>
      <c r="F340" s="66">
        <f>VLOOKUP(B340,MATERIALES!$A$7:$D$170,4,0)</f>
        <v>0</v>
      </c>
      <c r="G340" s="66">
        <f t="shared" si="7"/>
        <v>0</v>
      </c>
      <c r="H340" s="66">
        <f>SUM(G340:G345)</f>
        <v>0</v>
      </c>
    </row>
    <row r="341" spans="1:8" x14ac:dyDescent="0.25">
      <c r="A341" s="63"/>
      <c r="B341" s="64">
        <v>6601403</v>
      </c>
      <c r="C341" s="65" t="s">
        <v>299</v>
      </c>
      <c r="D341" s="64" t="s">
        <v>332</v>
      </c>
      <c r="E341" s="64">
        <v>2.8000000000000001E-2</v>
      </c>
      <c r="F341" s="66">
        <f>VLOOKUP(B341,MATERIALES!$A$7:$D$170,4,0)</f>
        <v>0</v>
      </c>
      <c r="G341" s="66">
        <f t="shared" si="7"/>
        <v>0</v>
      </c>
      <c r="H341" s="66"/>
    </row>
    <row r="342" spans="1:8" x14ac:dyDescent="0.25">
      <c r="A342" s="63"/>
      <c r="B342" s="64">
        <v>7027303</v>
      </c>
      <c r="C342" s="65" t="s">
        <v>300</v>
      </c>
      <c r="D342" s="64" t="s">
        <v>124</v>
      </c>
      <c r="E342" s="64">
        <v>0.12</v>
      </c>
      <c r="F342" s="66">
        <f>VLOOKUP(B342,MATERIALES!$A$7:$D$170,4,0)</f>
        <v>0</v>
      </c>
      <c r="G342" s="66">
        <f t="shared" si="7"/>
        <v>0</v>
      </c>
      <c r="H342" s="66"/>
    </row>
    <row r="343" spans="1:8" x14ac:dyDescent="0.25">
      <c r="A343" s="63"/>
      <c r="B343" s="64">
        <v>7543001</v>
      </c>
      <c r="C343" s="65" t="s">
        <v>301</v>
      </c>
      <c r="D343" s="64" t="s">
        <v>124</v>
      </c>
      <c r="E343" s="64">
        <v>0.14000000000000001</v>
      </c>
      <c r="F343" s="66">
        <f>VLOOKUP(B343,MATERIALES!$A$7:$D$170,4,0)</f>
        <v>0</v>
      </c>
      <c r="G343" s="66">
        <f t="shared" si="7"/>
        <v>0</v>
      </c>
      <c r="H343" s="66"/>
    </row>
    <row r="344" spans="1:8" x14ac:dyDescent="0.25">
      <c r="A344" s="63"/>
      <c r="B344" s="64">
        <v>7011505</v>
      </c>
      <c r="C344" s="65" t="s">
        <v>302</v>
      </c>
      <c r="D344" s="64" t="s">
        <v>332</v>
      </c>
      <c r="E344" s="64">
        <v>1.5</v>
      </c>
      <c r="F344" s="66">
        <f>VLOOKUP(B344,MATERIALES!$A$7:$D$170,4,0)</f>
        <v>0</v>
      </c>
      <c r="G344" s="66">
        <f t="shared" si="7"/>
        <v>0</v>
      </c>
      <c r="H344" s="66"/>
    </row>
    <row r="345" spans="1:8" x14ac:dyDescent="0.25">
      <c r="A345" s="63"/>
      <c r="B345" s="64">
        <v>7020104</v>
      </c>
      <c r="C345" s="65" t="s">
        <v>303</v>
      </c>
      <c r="D345" s="64" t="s">
        <v>124</v>
      </c>
      <c r="E345" s="64">
        <v>8.7999999999999995E-2</v>
      </c>
      <c r="F345" s="66">
        <f>VLOOKUP(B345,MATERIALES!$A$7:$D$170,4,0)</f>
        <v>0</v>
      </c>
      <c r="G345" s="66">
        <f t="shared" si="7"/>
        <v>0</v>
      </c>
      <c r="H345" s="66"/>
    </row>
    <row r="346" spans="1:8" ht="24" x14ac:dyDescent="0.25">
      <c r="A346" s="63" t="s">
        <v>198</v>
      </c>
      <c r="B346" s="64">
        <v>2420410</v>
      </c>
      <c r="C346" s="65" t="s">
        <v>304</v>
      </c>
      <c r="D346" s="64" t="s">
        <v>332</v>
      </c>
      <c r="E346" s="64">
        <v>1</v>
      </c>
      <c r="F346" s="66">
        <f>VLOOKUP(B346,MATERIALES!$A$7:$D$170,4,0)</f>
        <v>0</v>
      </c>
      <c r="G346" s="66">
        <f t="shared" si="7"/>
        <v>0</v>
      </c>
      <c r="H346" s="66">
        <f>G346</f>
        <v>0</v>
      </c>
    </row>
    <row r="347" spans="1:8" ht="24" x14ac:dyDescent="0.25">
      <c r="A347" s="63" t="s">
        <v>199</v>
      </c>
      <c r="B347" s="64">
        <v>2422012</v>
      </c>
      <c r="C347" s="65" t="s">
        <v>305</v>
      </c>
      <c r="D347" s="64" t="s">
        <v>332</v>
      </c>
      <c r="E347" s="64">
        <v>1</v>
      </c>
      <c r="F347" s="66">
        <f>VLOOKUP(B347,MATERIALES!$A$7:$D$170,4,0)</f>
        <v>0</v>
      </c>
      <c r="G347" s="66">
        <f t="shared" si="7"/>
        <v>0</v>
      </c>
      <c r="H347" s="66">
        <f>SUM(G347:G352)</f>
        <v>0</v>
      </c>
    </row>
    <row r="348" spans="1:8" x14ac:dyDescent="0.25">
      <c r="A348" s="63"/>
      <c r="B348" s="64">
        <v>6601403</v>
      </c>
      <c r="C348" s="65" t="s">
        <v>299</v>
      </c>
      <c r="D348" s="64" t="s">
        <v>332</v>
      </c>
      <c r="E348" s="64">
        <v>2.8000000000000001E-2</v>
      </c>
      <c r="F348" s="66">
        <f>VLOOKUP(B348,MATERIALES!$A$7:$D$170,4,0)</f>
        <v>0</v>
      </c>
      <c r="G348" s="66">
        <f t="shared" si="7"/>
        <v>0</v>
      </c>
      <c r="H348" s="66"/>
    </row>
    <row r="349" spans="1:8" x14ac:dyDescent="0.25">
      <c r="A349" s="63"/>
      <c r="B349" s="64">
        <v>7027303</v>
      </c>
      <c r="C349" s="65" t="s">
        <v>300</v>
      </c>
      <c r="D349" s="64" t="s">
        <v>124</v>
      </c>
      <c r="E349" s="64">
        <v>0.12</v>
      </c>
      <c r="F349" s="66">
        <f>VLOOKUP(B349,MATERIALES!$A$7:$D$170,4,0)</f>
        <v>0</v>
      </c>
      <c r="G349" s="66">
        <f t="shared" si="7"/>
        <v>0</v>
      </c>
      <c r="H349" s="66"/>
    </row>
    <row r="350" spans="1:8" x14ac:dyDescent="0.25">
      <c r="A350" s="63"/>
      <c r="B350" s="64">
        <v>7543001</v>
      </c>
      <c r="C350" s="65" t="s">
        <v>301</v>
      </c>
      <c r="D350" s="64" t="s">
        <v>124</v>
      </c>
      <c r="E350" s="64">
        <v>0.14000000000000001</v>
      </c>
      <c r="F350" s="66">
        <f>VLOOKUP(B350,MATERIALES!$A$7:$D$170,4,0)</f>
        <v>0</v>
      </c>
      <c r="G350" s="66">
        <f t="shared" si="7"/>
        <v>0</v>
      </c>
      <c r="H350" s="66"/>
    </row>
    <row r="351" spans="1:8" x14ac:dyDescent="0.25">
      <c r="A351" s="63"/>
      <c r="B351" s="64">
        <v>7011505</v>
      </c>
      <c r="C351" s="65" t="s">
        <v>302</v>
      </c>
      <c r="D351" s="64" t="s">
        <v>332</v>
      </c>
      <c r="E351" s="64">
        <v>1.5</v>
      </c>
      <c r="F351" s="66">
        <f>VLOOKUP(B351,MATERIALES!$A$7:$D$170,4,0)</f>
        <v>0</v>
      </c>
      <c r="G351" s="66">
        <f t="shared" si="7"/>
        <v>0</v>
      </c>
      <c r="H351" s="66"/>
    </row>
    <row r="352" spans="1:8" x14ac:dyDescent="0.25">
      <c r="A352" s="63"/>
      <c r="B352" s="64">
        <v>7020104</v>
      </c>
      <c r="C352" s="65" t="s">
        <v>303</v>
      </c>
      <c r="D352" s="64" t="s">
        <v>124</v>
      </c>
      <c r="E352" s="64">
        <v>8.7999999999999995E-2</v>
      </c>
      <c r="F352" s="66">
        <f>VLOOKUP(B352,MATERIALES!$A$7:$D$170,4,0)</f>
        <v>0</v>
      </c>
      <c r="G352" s="66">
        <f t="shared" si="7"/>
        <v>0</v>
      </c>
      <c r="H352" s="66"/>
    </row>
    <row r="353" spans="1:8" ht="24" x14ac:dyDescent="0.25">
      <c r="A353" s="63" t="s">
        <v>200</v>
      </c>
      <c r="B353" s="64">
        <v>2420512</v>
      </c>
      <c r="C353" s="65" t="s">
        <v>306</v>
      </c>
      <c r="D353" s="64" t="s">
        <v>332</v>
      </c>
      <c r="E353" s="64">
        <v>1</v>
      </c>
      <c r="F353" s="66">
        <f>VLOOKUP(B353,MATERIALES!$A$7:$D$170,4,0)</f>
        <v>0</v>
      </c>
      <c r="G353" s="66">
        <f t="shared" si="7"/>
        <v>0</v>
      </c>
      <c r="H353" s="66">
        <f>G353</f>
        <v>0</v>
      </c>
    </row>
    <row r="354" spans="1:8" ht="24" x14ac:dyDescent="0.25">
      <c r="A354" s="63" t="s">
        <v>481</v>
      </c>
      <c r="B354" s="64">
        <v>2460410</v>
      </c>
      <c r="C354" s="65" t="s">
        <v>525</v>
      </c>
      <c r="D354" s="64" t="s">
        <v>332</v>
      </c>
      <c r="E354" s="64">
        <v>1</v>
      </c>
      <c r="F354" s="66">
        <f>VLOOKUP(B354,MATERIALES!$A$7:$D$170,4,0)</f>
        <v>0</v>
      </c>
      <c r="G354" s="66">
        <f t="shared" si="7"/>
        <v>0</v>
      </c>
      <c r="H354" s="66">
        <f t="shared" ref="H354:H360" si="8">G354</f>
        <v>0</v>
      </c>
    </row>
    <row r="355" spans="1:8" ht="24" x14ac:dyDescent="0.25">
      <c r="A355" s="63" t="s">
        <v>482</v>
      </c>
      <c r="B355" s="64">
        <v>2460512</v>
      </c>
      <c r="C355" s="65" t="s">
        <v>526</v>
      </c>
      <c r="D355" s="64" t="s">
        <v>332</v>
      </c>
      <c r="E355" s="64">
        <v>1</v>
      </c>
      <c r="F355" s="66">
        <f>VLOOKUP(B355,MATERIALES!$A$7:$D$170,4,0)</f>
        <v>0</v>
      </c>
      <c r="G355" s="66">
        <f t="shared" si="7"/>
        <v>0</v>
      </c>
      <c r="H355" s="66">
        <f t="shared" si="8"/>
        <v>0</v>
      </c>
    </row>
    <row r="356" spans="1:8" ht="24" x14ac:dyDescent="0.25">
      <c r="A356" s="63" t="s">
        <v>174</v>
      </c>
      <c r="B356" s="64">
        <v>2280541</v>
      </c>
      <c r="C356" s="65" t="s">
        <v>254</v>
      </c>
      <c r="D356" s="64" t="s">
        <v>332</v>
      </c>
      <c r="E356" s="64">
        <v>1</v>
      </c>
      <c r="F356" s="66">
        <f>VLOOKUP(B356,MATERIALES!$A$7:$D$170,4,0)</f>
        <v>0</v>
      </c>
      <c r="G356" s="66">
        <f t="shared" si="7"/>
        <v>0</v>
      </c>
      <c r="H356" s="66">
        <f t="shared" si="8"/>
        <v>0</v>
      </c>
    </row>
    <row r="357" spans="1:8" ht="24" x14ac:dyDescent="0.25">
      <c r="A357" s="63" t="s">
        <v>483</v>
      </c>
      <c r="B357" s="64">
        <v>2280542</v>
      </c>
      <c r="C357" s="65" t="s">
        <v>527</v>
      </c>
      <c r="D357" s="64" t="s">
        <v>332</v>
      </c>
      <c r="E357" s="64">
        <v>1</v>
      </c>
      <c r="F357" s="66">
        <f>VLOOKUP(B357,MATERIALES!$A$7:$D$170,4,0)</f>
        <v>0</v>
      </c>
      <c r="G357" s="66">
        <f t="shared" si="7"/>
        <v>0</v>
      </c>
      <c r="H357" s="66">
        <f t="shared" si="8"/>
        <v>0</v>
      </c>
    </row>
    <row r="358" spans="1:8" ht="24" x14ac:dyDescent="0.25">
      <c r="A358" s="63" t="s">
        <v>484</v>
      </c>
      <c r="B358" s="64">
        <v>2280543</v>
      </c>
      <c r="C358" s="65" t="s">
        <v>528</v>
      </c>
      <c r="D358" s="64" t="s">
        <v>332</v>
      </c>
      <c r="E358" s="64">
        <v>1</v>
      </c>
      <c r="F358" s="66">
        <f>VLOOKUP(B358,MATERIALES!$A$7:$D$170,4,0)</f>
        <v>0</v>
      </c>
      <c r="G358" s="66">
        <f t="shared" si="7"/>
        <v>0</v>
      </c>
      <c r="H358" s="66">
        <f t="shared" si="8"/>
        <v>0</v>
      </c>
    </row>
    <row r="359" spans="1:8" ht="24" x14ac:dyDescent="0.25">
      <c r="A359" s="63" t="s">
        <v>485</v>
      </c>
      <c r="B359" s="64">
        <v>2280644</v>
      </c>
      <c r="C359" s="65" t="s">
        <v>529</v>
      </c>
      <c r="D359" s="64" t="s">
        <v>332</v>
      </c>
      <c r="E359" s="64">
        <v>1</v>
      </c>
      <c r="F359" s="66">
        <f>VLOOKUP(B359,MATERIALES!$A$7:$D$170,4,0)</f>
        <v>0</v>
      </c>
      <c r="G359" s="66">
        <f t="shared" si="7"/>
        <v>0</v>
      </c>
      <c r="H359" s="66">
        <f t="shared" si="8"/>
        <v>0</v>
      </c>
    </row>
    <row r="360" spans="1:8" ht="24" x14ac:dyDescent="0.25">
      <c r="A360" s="63" t="s">
        <v>173</v>
      </c>
      <c r="B360" s="64">
        <v>2280641</v>
      </c>
      <c r="C360" s="65" t="s">
        <v>253</v>
      </c>
      <c r="D360" s="64" t="s">
        <v>332</v>
      </c>
      <c r="E360" s="64">
        <v>1</v>
      </c>
      <c r="F360" s="66">
        <f>VLOOKUP(B360,MATERIALES!$A$7:$D$170,4,0)</f>
        <v>0</v>
      </c>
      <c r="G360" s="66">
        <f t="shared" si="7"/>
        <v>0</v>
      </c>
      <c r="H360" s="66">
        <f t="shared" si="8"/>
        <v>0</v>
      </c>
    </row>
    <row r="361" spans="1:8" x14ac:dyDescent="0.25">
      <c r="A361" s="63" t="s">
        <v>23</v>
      </c>
      <c r="B361" s="64">
        <v>2351618</v>
      </c>
      <c r="C361" s="65" t="s">
        <v>540</v>
      </c>
      <c r="D361" s="64" t="s">
        <v>332</v>
      </c>
      <c r="E361" s="64">
        <v>1</v>
      </c>
      <c r="F361" s="66">
        <f>VLOOKUP(B361,MATERIALES!$A$7:$D$170,4,0)</f>
        <v>0</v>
      </c>
      <c r="G361" s="66">
        <f t="shared" si="7"/>
        <v>0</v>
      </c>
      <c r="H361" s="66">
        <f>SUM(G361:G363)</f>
        <v>0</v>
      </c>
    </row>
    <row r="362" spans="1:8" ht="24" x14ac:dyDescent="0.25">
      <c r="A362" s="63"/>
      <c r="B362" s="64">
        <v>1011135</v>
      </c>
      <c r="C362" s="65" t="s">
        <v>307</v>
      </c>
      <c r="D362" s="64" t="s">
        <v>8</v>
      </c>
      <c r="E362" s="64">
        <v>2</v>
      </c>
      <c r="F362" s="66">
        <f>VLOOKUP(B362,MATERIALES!$A$7:$D$170,4,0)</f>
        <v>0</v>
      </c>
      <c r="G362" s="66">
        <f t="shared" si="7"/>
        <v>0</v>
      </c>
      <c r="H362" s="66"/>
    </row>
    <row r="363" spans="1:8" x14ac:dyDescent="0.25">
      <c r="A363" s="63"/>
      <c r="B363" s="64">
        <v>2351655</v>
      </c>
      <c r="C363" s="65" t="s">
        <v>449</v>
      </c>
      <c r="D363" s="64" t="s">
        <v>332</v>
      </c>
      <c r="E363" s="64">
        <v>1</v>
      </c>
      <c r="F363" s="66">
        <f>VLOOKUP(B363,MATERIALES!$A$7:$D$170,4,0)</f>
        <v>0</v>
      </c>
      <c r="G363" s="66">
        <f t="shared" si="7"/>
        <v>0</v>
      </c>
      <c r="H363" s="66"/>
    </row>
    <row r="364" spans="1:8" x14ac:dyDescent="0.25">
      <c r="A364" s="63" t="s">
        <v>201</v>
      </c>
      <c r="B364" s="64">
        <v>2351618</v>
      </c>
      <c r="C364" s="65" t="s">
        <v>540</v>
      </c>
      <c r="D364" s="64" t="s">
        <v>332</v>
      </c>
      <c r="E364" s="64">
        <v>1</v>
      </c>
      <c r="F364" s="66">
        <f>VLOOKUP(B364,MATERIALES!$A$7:$D$170,4,0)</f>
        <v>0</v>
      </c>
      <c r="G364" s="66">
        <f t="shared" si="7"/>
        <v>0</v>
      </c>
      <c r="H364" s="66">
        <f>SUM(G364:G367)</f>
        <v>0</v>
      </c>
    </row>
    <row r="365" spans="1:8" x14ac:dyDescent="0.25">
      <c r="A365" s="63"/>
      <c r="B365" s="64">
        <v>11890109</v>
      </c>
      <c r="C365" s="65" t="s">
        <v>297</v>
      </c>
      <c r="D365" s="64" t="s">
        <v>332</v>
      </c>
      <c r="E365" s="64">
        <v>1</v>
      </c>
      <c r="F365" s="66">
        <f>VLOOKUP(B365,MATERIALES!$A$7:$D$170,4,0)</f>
        <v>0</v>
      </c>
      <c r="G365" s="66">
        <f t="shared" si="7"/>
        <v>0</v>
      </c>
      <c r="H365" s="66"/>
    </row>
    <row r="366" spans="1:8" ht="36" x14ac:dyDescent="0.25">
      <c r="A366" s="63"/>
      <c r="B366" s="64">
        <v>2060104</v>
      </c>
      <c r="C366" s="65" t="s">
        <v>237</v>
      </c>
      <c r="D366" s="64" t="s">
        <v>332</v>
      </c>
      <c r="E366" s="64">
        <v>3</v>
      </c>
      <c r="F366" s="66">
        <f>VLOOKUP(B366,MATERIALES!$A$7:$D$170,4,0)</f>
        <v>0</v>
      </c>
      <c r="G366" s="66">
        <f t="shared" si="7"/>
        <v>0</v>
      </c>
      <c r="H366" s="66"/>
    </row>
    <row r="367" spans="1:8" ht="24" x14ac:dyDescent="0.25">
      <c r="A367" s="63"/>
      <c r="B367" s="64">
        <v>1011139</v>
      </c>
      <c r="C367" s="65" t="s">
        <v>250</v>
      </c>
      <c r="D367" s="64" t="s">
        <v>8</v>
      </c>
      <c r="E367" s="64">
        <v>12</v>
      </c>
      <c r="F367" s="66">
        <f>VLOOKUP(B367,MATERIALES!$A$7:$D$170,4,0)</f>
        <v>0</v>
      </c>
      <c r="G367" s="66">
        <f t="shared" si="7"/>
        <v>0</v>
      </c>
      <c r="H367" s="66"/>
    </row>
    <row r="368" spans="1:8" x14ac:dyDescent="0.25">
      <c r="A368" s="63" t="s">
        <v>202</v>
      </c>
      <c r="B368" s="64">
        <v>2351618</v>
      </c>
      <c r="C368" s="65" t="s">
        <v>540</v>
      </c>
      <c r="D368" s="64" t="s">
        <v>332</v>
      </c>
      <c r="E368" s="64">
        <v>1</v>
      </c>
      <c r="F368" s="66">
        <f>VLOOKUP(B368,MATERIALES!$A$7:$D$170,4,0)</f>
        <v>0</v>
      </c>
      <c r="G368" s="66">
        <f t="shared" si="7"/>
        <v>0</v>
      </c>
      <c r="H368" s="66">
        <f>SUM(G368:G372)</f>
        <v>0</v>
      </c>
    </row>
    <row r="369" spans="1:8" x14ac:dyDescent="0.25">
      <c r="A369" s="63"/>
      <c r="B369" s="64">
        <v>11890109</v>
      </c>
      <c r="C369" s="65" t="s">
        <v>297</v>
      </c>
      <c r="D369" s="64" t="s">
        <v>332</v>
      </c>
      <c r="E369" s="64">
        <v>1</v>
      </c>
      <c r="F369" s="66">
        <f>VLOOKUP(B369,MATERIALES!$A$7:$D$170,4,0)</f>
        <v>0</v>
      </c>
      <c r="G369" s="66">
        <f t="shared" si="7"/>
        <v>0</v>
      </c>
      <c r="H369" s="66"/>
    </row>
    <row r="370" spans="1:8" ht="36" x14ac:dyDescent="0.25">
      <c r="A370" s="63"/>
      <c r="B370" s="64">
        <v>2056203</v>
      </c>
      <c r="C370" s="65" t="s">
        <v>232</v>
      </c>
      <c r="D370" s="64" t="s">
        <v>332</v>
      </c>
      <c r="E370" s="64">
        <v>2</v>
      </c>
      <c r="F370" s="66">
        <f>VLOOKUP(B370,MATERIALES!$A$7:$D$170,4,0)</f>
        <v>0</v>
      </c>
      <c r="G370" s="66">
        <f t="shared" si="7"/>
        <v>0</v>
      </c>
      <c r="H370" s="66"/>
    </row>
    <row r="371" spans="1:8" ht="24" x14ac:dyDescent="0.25">
      <c r="A371" s="63"/>
      <c r="B371" s="64">
        <v>1011139</v>
      </c>
      <c r="C371" s="65" t="s">
        <v>250</v>
      </c>
      <c r="D371" s="64" t="s">
        <v>8</v>
      </c>
      <c r="E371" s="64">
        <v>12</v>
      </c>
      <c r="F371" s="66">
        <f>VLOOKUP(B371,MATERIALES!$A$7:$D$170,4,0)</f>
        <v>0</v>
      </c>
      <c r="G371" s="66">
        <f t="shared" si="7"/>
        <v>0</v>
      </c>
      <c r="H371" s="66"/>
    </row>
    <row r="372" spans="1:8" ht="36" x14ac:dyDescent="0.25">
      <c r="A372" s="63"/>
      <c r="B372" s="64">
        <v>2060104</v>
      </c>
      <c r="C372" s="65" t="s">
        <v>237</v>
      </c>
      <c r="D372" s="64" t="s">
        <v>332</v>
      </c>
      <c r="E372" s="64">
        <v>1</v>
      </c>
      <c r="F372" s="66">
        <f>VLOOKUP(B372,MATERIALES!$A$7:$D$170,4,0)</f>
        <v>0</v>
      </c>
      <c r="G372" s="66">
        <f t="shared" si="7"/>
        <v>0</v>
      </c>
      <c r="H372" s="66"/>
    </row>
    <row r="373" spans="1:8" x14ac:dyDescent="0.25">
      <c r="A373" s="63" t="s">
        <v>203</v>
      </c>
      <c r="B373" s="64">
        <v>2351618</v>
      </c>
      <c r="C373" s="65" t="s">
        <v>540</v>
      </c>
      <c r="D373" s="64" t="s">
        <v>332</v>
      </c>
      <c r="E373" s="64">
        <v>2</v>
      </c>
      <c r="F373" s="66">
        <f>VLOOKUP(B373,MATERIALES!$A$7:$D$170,4,0)</f>
        <v>0</v>
      </c>
      <c r="G373" s="66">
        <f t="shared" si="7"/>
        <v>0</v>
      </c>
      <c r="H373" s="66">
        <f>SUM(G373:G377)</f>
        <v>0</v>
      </c>
    </row>
    <row r="374" spans="1:8" x14ac:dyDescent="0.25">
      <c r="A374" s="63"/>
      <c r="B374" s="64">
        <v>11890109</v>
      </c>
      <c r="C374" s="65" t="s">
        <v>297</v>
      </c>
      <c r="D374" s="64" t="s">
        <v>332</v>
      </c>
      <c r="E374" s="64">
        <v>2</v>
      </c>
      <c r="F374" s="66">
        <f>VLOOKUP(B374,MATERIALES!$A$7:$D$170,4,0)</f>
        <v>0</v>
      </c>
      <c r="G374" s="66">
        <f t="shared" si="7"/>
        <v>0</v>
      </c>
      <c r="H374" s="66"/>
    </row>
    <row r="375" spans="1:8" ht="36" x14ac:dyDescent="0.25">
      <c r="A375" s="63"/>
      <c r="B375" s="64">
        <v>2056203</v>
      </c>
      <c r="C375" s="65" t="s">
        <v>232</v>
      </c>
      <c r="D375" s="64" t="s">
        <v>332</v>
      </c>
      <c r="E375" s="64">
        <v>2</v>
      </c>
      <c r="F375" s="66">
        <f>VLOOKUP(B375,MATERIALES!$A$7:$D$170,4,0)</f>
        <v>0</v>
      </c>
      <c r="G375" s="66">
        <f t="shared" si="7"/>
        <v>0</v>
      </c>
      <c r="H375" s="66"/>
    </row>
    <row r="376" spans="1:8" ht="24" x14ac:dyDescent="0.25">
      <c r="A376" s="63"/>
      <c r="B376" s="64">
        <v>1011139</v>
      </c>
      <c r="C376" s="65" t="s">
        <v>250</v>
      </c>
      <c r="D376" s="64" t="s">
        <v>8</v>
      </c>
      <c r="E376" s="64">
        <v>16</v>
      </c>
      <c r="F376" s="66">
        <f>VLOOKUP(B376,MATERIALES!$A$7:$D$170,4,0)</f>
        <v>0</v>
      </c>
      <c r="G376" s="66">
        <f t="shared" si="7"/>
        <v>0</v>
      </c>
      <c r="H376" s="66"/>
    </row>
    <row r="377" spans="1:8" ht="36" x14ac:dyDescent="0.25">
      <c r="A377" s="63"/>
      <c r="B377" s="64">
        <v>2060104</v>
      </c>
      <c r="C377" s="65" t="s">
        <v>237</v>
      </c>
      <c r="D377" s="64" t="s">
        <v>332</v>
      </c>
      <c r="E377" s="64">
        <v>1</v>
      </c>
      <c r="F377" s="66">
        <f>VLOOKUP(B377,MATERIALES!$A$7:$D$170,4,0)</f>
        <v>0</v>
      </c>
      <c r="G377" s="66">
        <f t="shared" si="7"/>
        <v>0</v>
      </c>
      <c r="H377" s="66"/>
    </row>
    <row r="378" spans="1:8" ht="24" x14ac:dyDescent="0.25">
      <c r="A378" s="63" t="s">
        <v>486</v>
      </c>
      <c r="B378" s="64">
        <v>2052244</v>
      </c>
      <c r="C378" s="65" t="s">
        <v>256</v>
      </c>
      <c r="D378" s="64" t="s">
        <v>332</v>
      </c>
      <c r="E378" s="64">
        <v>1</v>
      </c>
      <c r="F378" s="66">
        <f>VLOOKUP(B378,MATERIALES!$A$7:$D$170,4,0)</f>
        <v>0</v>
      </c>
      <c r="G378" s="66">
        <f t="shared" si="7"/>
        <v>0</v>
      </c>
      <c r="H378" s="66">
        <f>G378</f>
        <v>0</v>
      </c>
    </row>
    <row r="379" spans="1:8" ht="24" x14ac:dyDescent="0.25">
      <c r="A379" s="63" t="s">
        <v>438</v>
      </c>
      <c r="B379" s="64">
        <v>2621182</v>
      </c>
      <c r="C379" s="65" t="s">
        <v>450</v>
      </c>
      <c r="D379" s="64" t="s">
        <v>332</v>
      </c>
      <c r="E379" s="64">
        <v>2</v>
      </c>
      <c r="F379" s="66">
        <f>VLOOKUP(B379,MATERIALES!$A$7:$D$170,4,0)</f>
        <v>0</v>
      </c>
      <c r="G379" s="66">
        <f t="shared" si="7"/>
        <v>0</v>
      </c>
      <c r="H379" s="66">
        <f>G379</f>
        <v>0</v>
      </c>
    </row>
    <row r="380" spans="1:8" ht="24" x14ac:dyDescent="0.25">
      <c r="A380" s="63" t="s">
        <v>439</v>
      </c>
      <c r="B380" s="64">
        <v>2621102</v>
      </c>
      <c r="C380" s="65" t="s">
        <v>451</v>
      </c>
      <c r="D380" s="64" t="s">
        <v>332</v>
      </c>
      <c r="E380" s="64">
        <v>2</v>
      </c>
      <c r="F380" s="66">
        <f>VLOOKUP(B380,MATERIALES!$A$7:$D$170,4,0)</f>
        <v>0</v>
      </c>
      <c r="G380" s="66">
        <f t="shared" si="7"/>
        <v>0</v>
      </c>
      <c r="H380" s="66">
        <f t="shared" ref="H380" si="9">SUM(G380)</f>
        <v>0</v>
      </c>
    </row>
    <row r="381" spans="1:8" ht="24" x14ac:dyDescent="0.25">
      <c r="A381" s="63" t="s">
        <v>489</v>
      </c>
      <c r="B381" s="64">
        <v>2621104</v>
      </c>
      <c r="C381" s="65" t="s">
        <v>530</v>
      </c>
      <c r="D381" s="64" t="s">
        <v>332</v>
      </c>
      <c r="E381" s="64">
        <v>2</v>
      </c>
      <c r="F381" s="66">
        <f>VLOOKUP(B381,MATERIALES!$A$7:$D$170,4,0)</f>
        <v>0</v>
      </c>
      <c r="G381" s="66">
        <f t="shared" si="7"/>
        <v>0</v>
      </c>
      <c r="H381" s="66">
        <f>G381</f>
        <v>0</v>
      </c>
    </row>
    <row r="382" spans="1:8" ht="24" x14ac:dyDescent="0.25">
      <c r="A382" s="63" t="s">
        <v>490</v>
      </c>
      <c r="B382" s="64">
        <v>2621108</v>
      </c>
      <c r="C382" s="65" t="s">
        <v>452</v>
      </c>
      <c r="D382" s="64" t="s">
        <v>332</v>
      </c>
      <c r="E382" s="64">
        <v>2</v>
      </c>
      <c r="F382" s="66">
        <f>VLOOKUP(B382,MATERIALES!$A$7:$D$170,4,0)</f>
        <v>0</v>
      </c>
      <c r="G382" s="66">
        <f t="shared" si="7"/>
        <v>0</v>
      </c>
      <c r="H382" s="66">
        <f>G382</f>
        <v>0</v>
      </c>
    </row>
    <row r="383" spans="1:8" ht="24" x14ac:dyDescent="0.25">
      <c r="A383" s="63" t="s">
        <v>487</v>
      </c>
      <c r="B383" s="64">
        <v>2621110</v>
      </c>
      <c r="C383" s="65" t="s">
        <v>531</v>
      </c>
      <c r="D383" s="64" t="s">
        <v>332</v>
      </c>
      <c r="E383" s="64">
        <v>2</v>
      </c>
      <c r="F383" s="66">
        <f>VLOOKUP(B383,MATERIALES!$A$7:$D$170,4,0)</f>
        <v>0</v>
      </c>
      <c r="G383" s="66">
        <f t="shared" si="7"/>
        <v>0</v>
      </c>
      <c r="H383" s="66">
        <f t="shared" ref="H383:H384" si="10">SUM(G383)</f>
        <v>0</v>
      </c>
    </row>
    <row r="384" spans="1:8" ht="24" x14ac:dyDescent="0.25">
      <c r="A384" s="63" t="s">
        <v>488</v>
      </c>
      <c r="B384" s="64">
        <v>2621116</v>
      </c>
      <c r="C384" s="65" t="s">
        <v>532</v>
      </c>
      <c r="D384" s="64" t="s">
        <v>332</v>
      </c>
      <c r="E384" s="64">
        <v>2</v>
      </c>
      <c r="F384" s="66">
        <f>VLOOKUP(B384,MATERIALES!$A$7:$D$170,4,0)</f>
        <v>0</v>
      </c>
      <c r="G384" s="66">
        <f t="shared" si="7"/>
        <v>0</v>
      </c>
      <c r="H384" s="66">
        <f t="shared" si="10"/>
        <v>0</v>
      </c>
    </row>
    <row r="385" spans="1:8" ht="24" x14ac:dyDescent="0.25">
      <c r="A385" s="63" t="s">
        <v>204</v>
      </c>
      <c r="B385" s="64">
        <v>2635125</v>
      </c>
      <c r="C385" s="65" t="s">
        <v>308</v>
      </c>
      <c r="D385" s="64" t="s">
        <v>332</v>
      </c>
      <c r="E385" s="64">
        <v>2</v>
      </c>
      <c r="F385" s="66">
        <f>VLOOKUP(B385,MATERIALES!$A$7:$D$170,4,0)</f>
        <v>0</v>
      </c>
      <c r="G385" s="66">
        <f t="shared" si="7"/>
        <v>0</v>
      </c>
      <c r="H385" s="66">
        <f>SUM(G385:G388)</f>
        <v>0</v>
      </c>
    </row>
    <row r="386" spans="1:8" ht="24" x14ac:dyDescent="0.25">
      <c r="A386" s="63"/>
      <c r="B386" s="64">
        <v>2900814</v>
      </c>
      <c r="C386" s="65" t="s">
        <v>309</v>
      </c>
      <c r="D386" s="64" t="s">
        <v>332</v>
      </c>
      <c r="E386" s="64">
        <v>4</v>
      </c>
      <c r="F386" s="66">
        <f>VLOOKUP(B386,MATERIALES!$A$7:$D$170,4,0)</f>
        <v>0</v>
      </c>
      <c r="G386" s="66">
        <f t="shared" si="7"/>
        <v>0</v>
      </c>
      <c r="H386" s="66"/>
    </row>
    <row r="387" spans="1:8" ht="24" x14ac:dyDescent="0.25">
      <c r="A387" s="63"/>
      <c r="B387" s="64">
        <v>2862301</v>
      </c>
      <c r="C387" s="65" t="s">
        <v>310</v>
      </c>
      <c r="D387" s="64" t="s">
        <v>332</v>
      </c>
      <c r="E387" s="64">
        <v>1</v>
      </c>
      <c r="F387" s="66">
        <f>VLOOKUP(B387,MATERIALES!$A$7:$D$170,4,0)</f>
        <v>0</v>
      </c>
      <c r="G387" s="66">
        <f t="shared" si="7"/>
        <v>0</v>
      </c>
      <c r="H387" s="66"/>
    </row>
    <row r="388" spans="1:8" ht="36" x14ac:dyDescent="0.25">
      <c r="A388" s="63"/>
      <c r="B388" s="64">
        <v>2056203</v>
      </c>
      <c r="C388" s="65" t="s">
        <v>232</v>
      </c>
      <c r="D388" s="64" t="s">
        <v>332</v>
      </c>
      <c r="E388" s="64">
        <v>3</v>
      </c>
      <c r="F388" s="66">
        <f>VLOOKUP(B388,MATERIALES!$A$7:$D$170,4,0)</f>
        <v>0</v>
      </c>
      <c r="G388" s="66">
        <f t="shared" si="7"/>
        <v>0</v>
      </c>
      <c r="H388" s="66"/>
    </row>
    <row r="389" spans="1:8" ht="24" x14ac:dyDescent="0.25">
      <c r="A389" s="63" t="s">
        <v>491</v>
      </c>
      <c r="B389" s="64">
        <v>2900814</v>
      </c>
      <c r="C389" s="65" t="s">
        <v>309</v>
      </c>
      <c r="D389" s="64" t="s">
        <v>332</v>
      </c>
      <c r="E389" s="64">
        <v>4</v>
      </c>
      <c r="F389" s="66">
        <f>VLOOKUP(B389,MATERIALES!$A$7:$D$170,4,0)</f>
        <v>0</v>
      </c>
      <c r="G389" s="66">
        <f t="shared" si="7"/>
        <v>0</v>
      </c>
      <c r="H389" s="66">
        <f>SUM(G389:G392)</f>
        <v>0</v>
      </c>
    </row>
    <row r="390" spans="1:8" ht="24" x14ac:dyDescent="0.25">
      <c r="A390" s="63"/>
      <c r="B390" s="64">
        <v>2862301</v>
      </c>
      <c r="C390" s="65" t="s">
        <v>310</v>
      </c>
      <c r="D390" s="64" t="s">
        <v>332</v>
      </c>
      <c r="E390" s="64">
        <v>1</v>
      </c>
      <c r="F390" s="66">
        <f>VLOOKUP(B390,MATERIALES!$A$7:$D$170,4,0)</f>
        <v>0</v>
      </c>
      <c r="G390" s="66">
        <f t="shared" si="7"/>
        <v>0</v>
      </c>
      <c r="H390" s="66"/>
    </row>
    <row r="391" spans="1:8" ht="24" x14ac:dyDescent="0.25">
      <c r="A391" s="63"/>
      <c r="B391" s="64">
        <v>2635125</v>
      </c>
      <c r="C391" s="65" t="s">
        <v>308</v>
      </c>
      <c r="D391" s="64" t="s">
        <v>332</v>
      </c>
      <c r="E391" s="64">
        <v>2</v>
      </c>
      <c r="F391" s="66">
        <f>VLOOKUP(B391,MATERIALES!$A$7:$D$170,4,0)</f>
        <v>0</v>
      </c>
      <c r="G391" s="66">
        <f t="shared" ref="G391:G454" si="11">E391*F391</f>
        <v>0</v>
      </c>
      <c r="H391" s="66"/>
    </row>
    <row r="392" spans="1:8" ht="36" x14ac:dyDescent="0.25">
      <c r="A392" s="63"/>
      <c r="B392" s="64">
        <v>2060104</v>
      </c>
      <c r="C392" s="65" t="s">
        <v>237</v>
      </c>
      <c r="D392" s="64" t="s">
        <v>332</v>
      </c>
      <c r="E392" s="64">
        <v>3</v>
      </c>
      <c r="F392" s="66">
        <f>VLOOKUP(B392,MATERIALES!$A$7:$D$170,4,0)</f>
        <v>0</v>
      </c>
      <c r="G392" s="66">
        <f t="shared" si="11"/>
        <v>0</v>
      </c>
      <c r="H392" s="66"/>
    </row>
    <row r="393" spans="1:8" x14ac:dyDescent="0.25">
      <c r="A393" s="63" t="s">
        <v>494</v>
      </c>
      <c r="B393" s="64">
        <v>2624804</v>
      </c>
      <c r="C393" s="65" t="s">
        <v>533</v>
      </c>
      <c r="D393" s="64" t="s">
        <v>332</v>
      </c>
      <c r="E393" s="64">
        <v>1</v>
      </c>
      <c r="F393" s="66">
        <f>VLOOKUP(B393,MATERIALES!$A$7:$D$170,4,0)</f>
        <v>0</v>
      </c>
      <c r="G393" s="66">
        <f t="shared" si="11"/>
        <v>0</v>
      </c>
      <c r="H393" s="66">
        <f t="shared" ref="H393:H397" si="12">SUM(G393)</f>
        <v>0</v>
      </c>
    </row>
    <row r="394" spans="1:8" x14ac:dyDescent="0.25">
      <c r="A394" s="63" t="s">
        <v>440</v>
      </c>
      <c r="B394" s="64">
        <v>2624806</v>
      </c>
      <c r="C394" s="65" t="s">
        <v>454</v>
      </c>
      <c r="D394" s="64" t="s">
        <v>332</v>
      </c>
      <c r="E394" s="64">
        <v>1</v>
      </c>
      <c r="F394" s="66">
        <f>VLOOKUP(B394,MATERIALES!$A$7:$D$170,4,0)</f>
        <v>0</v>
      </c>
      <c r="G394" s="66">
        <f t="shared" si="11"/>
        <v>0</v>
      </c>
      <c r="H394" s="66">
        <f t="shared" si="12"/>
        <v>0</v>
      </c>
    </row>
    <row r="395" spans="1:8" x14ac:dyDescent="0.25">
      <c r="A395" s="63" t="s">
        <v>441</v>
      </c>
      <c r="B395" s="64">
        <v>2624810</v>
      </c>
      <c r="C395" s="65" t="s">
        <v>455</v>
      </c>
      <c r="D395" s="64" t="s">
        <v>332</v>
      </c>
      <c r="E395" s="64">
        <v>1</v>
      </c>
      <c r="F395" s="66">
        <f>VLOOKUP(B395,MATERIALES!$A$7:$D$170,4,0)</f>
        <v>0</v>
      </c>
      <c r="G395" s="66">
        <f t="shared" si="11"/>
        <v>0</v>
      </c>
      <c r="H395" s="66">
        <f t="shared" si="12"/>
        <v>0</v>
      </c>
    </row>
    <row r="396" spans="1:8" x14ac:dyDescent="0.25">
      <c r="A396" s="63" t="s">
        <v>442</v>
      </c>
      <c r="B396" s="64">
        <v>2624816</v>
      </c>
      <c r="C396" s="65" t="s">
        <v>456</v>
      </c>
      <c r="D396" s="64" t="s">
        <v>332</v>
      </c>
      <c r="E396" s="64">
        <v>1</v>
      </c>
      <c r="F396" s="66">
        <f>VLOOKUP(B396,MATERIALES!$A$7:$D$170,4,0)</f>
        <v>0</v>
      </c>
      <c r="G396" s="66">
        <f t="shared" si="11"/>
        <v>0</v>
      </c>
      <c r="H396" s="66">
        <f t="shared" si="12"/>
        <v>0</v>
      </c>
    </row>
    <row r="397" spans="1:8" x14ac:dyDescent="0.25">
      <c r="A397" s="63" t="s">
        <v>443</v>
      </c>
      <c r="B397" s="64">
        <v>2624821</v>
      </c>
      <c r="C397" s="65" t="s">
        <v>453</v>
      </c>
      <c r="D397" s="64" t="s">
        <v>332</v>
      </c>
      <c r="E397" s="64">
        <v>1</v>
      </c>
      <c r="F397" s="66">
        <f>VLOOKUP(B397,MATERIALES!$A$7:$D$170,4,0)</f>
        <v>0</v>
      </c>
      <c r="G397" s="66">
        <f t="shared" si="11"/>
        <v>0</v>
      </c>
      <c r="H397" s="66">
        <f t="shared" si="12"/>
        <v>0</v>
      </c>
    </row>
    <row r="398" spans="1:8" ht="24" x14ac:dyDescent="0.25">
      <c r="A398" s="63" t="s">
        <v>206</v>
      </c>
      <c r="B398" s="64">
        <v>2624212</v>
      </c>
      <c r="C398" s="65" t="s">
        <v>296</v>
      </c>
      <c r="D398" s="64" t="s">
        <v>332</v>
      </c>
      <c r="E398" s="64">
        <v>1</v>
      </c>
      <c r="F398" s="66">
        <f>VLOOKUP(B398,MATERIALES!$A$7:$D$170,4,0)</f>
        <v>0</v>
      </c>
      <c r="G398" s="66">
        <f t="shared" si="11"/>
        <v>0</v>
      </c>
      <c r="H398" s="66">
        <f>SUM(G398:G398)</f>
        <v>0</v>
      </c>
    </row>
    <row r="399" spans="1:8" ht="24" x14ac:dyDescent="0.25">
      <c r="A399" s="63" t="s">
        <v>211</v>
      </c>
      <c r="B399" s="64">
        <v>2624212</v>
      </c>
      <c r="C399" s="65" t="s">
        <v>296</v>
      </c>
      <c r="D399" s="64" t="s">
        <v>332</v>
      </c>
      <c r="E399" s="64">
        <v>3</v>
      </c>
      <c r="F399" s="66">
        <f>VLOOKUP(B399,MATERIALES!$A$7:$D$170,4,0)</f>
        <v>0</v>
      </c>
      <c r="G399" s="66">
        <f t="shared" si="11"/>
        <v>0</v>
      </c>
      <c r="H399" s="66">
        <f>SUM(G399)</f>
        <v>0</v>
      </c>
    </row>
    <row r="400" spans="1:8" ht="24" x14ac:dyDescent="0.25">
      <c r="A400" s="63" t="s">
        <v>207</v>
      </c>
      <c r="B400" s="64">
        <v>2601806</v>
      </c>
      <c r="C400" s="65" t="s">
        <v>294</v>
      </c>
      <c r="D400" s="64" t="s">
        <v>332</v>
      </c>
      <c r="E400" s="64">
        <v>1</v>
      </c>
      <c r="F400" s="66">
        <f>VLOOKUP(B400,MATERIALES!$A$7:$D$170,4,0)</f>
        <v>0</v>
      </c>
      <c r="G400" s="66">
        <f t="shared" si="11"/>
        <v>0</v>
      </c>
      <c r="H400" s="66">
        <f>SUM(G400:G401)</f>
        <v>0</v>
      </c>
    </row>
    <row r="401" spans="1:8" ht="24" x14ac:dyDescent="0.25">
      <c r="A401" s="63"/>
      <c r="B401" s="64">
        <v>1021739</v>
      </c>
      <c r="C401" s="65" t="s">
        <v>258</v>
      </c>
      <c r="D401" s="64" t="s">
        <v>8</v>
      </c>
      <c r="E401" s="64">
        <v>1</v>
      </c>
      <c r="F401" s="66">
        <f>VLOOKUP(B401,MATERIALES!$A$7:$D$170,4,0)</f>
        <v>0</v>
      </c>
      <c r="G401" s="66">
        <f t="shared" si="11"/>
        <v>0</v>
      </c>
      <c r="H401" s="66"/>
    </row>
    <row r="402" spans="1:8" ht="24" x14ac:dyDescent="0.25">
      <c r="A402" s="63" t="s">
        <v>208</v>
      </c>
      <c r="B402" s="64">
        <v>2112042</v>
      </c>
      <c r="C402" s="65" t="s">
        <v>293</v>
      </c>
      <c r="D402" s="64" t="s">
        <v>332</v>
      </c>
      <c r="E402" s="64">
        <v>1</v>
      </c>
      <c r="F402" s="66">
        <f>VLOOKUP(B402,MATERIALES!$A$7:$D$170,4,0)</f>
        <v>0</v>
      </c>
      <c r="G402" s="66">
        <f t="shared" si="11"/>
        <v>0</v>
      </c>
      <c r="H402" s="66">
        <f>SUM(G402:G412)</f>
        <v>0</v>
      </c>
    </row>
    <row r="403" spans="1:8" ht="24" x14ac:dyDescent="0.25">
      <c r="A403" s="63"/>
      <c r="B403" s="64">
        <v>2052244</v>
      </c>
      <c r="C403" s="65" t="s">
        <v>256</v>
      </c>
      <c r="D403" s="64" t="s">
        <v>332</v>
      </c>
      <c r="E403" s="64">
        <v>2</v>
      </c>
      <c r="F403" s="66">
        <f>VLOOKUP(B403,MATERIALES!$A$7:$D$170,4,0)</f>
        <v>0</v>
      </c>
      <c r="G403" s="66">
        <f>E403*F403</f>
        <v>0</v>
      </c>
      <c r="H403" s="66"/>
    </row>
    <row r="404" spans="1:8" ht="24" x14ac:dyDescent="0.25">
      <c r="A404" s="63"/>
      <c r="B404" s="64">
        <v>2831607</v>
      </c>
      <c r="C404" s="65" t="s">
        <v>314</v>
      </c>
      <c r="D404" s="64" t="s">
        <v>332</v>
      </c>
      <c r="E404" s="64">
        <v>1</v>
      </c>
      <c r="F404" s="66">
        <f>VLOOKUP(B404,MATERIALES!$A$7:$D$170,4,0)</f>
        <v>0</v>
      </c>
      <c r="G404" s="66">
        <f t="shared" si="11"/>
        <v>0</v>
      </c>
      <c r="H404" s="66"/>
    </row>
    <row r="405" spans="1:8" ht="36" x14ac:dyDescent="0.25">
      <c r="A405" s="63"/>
      <c r="B405" s="64">
        <v>2851630</v>
      </c>
      <c r="C405" s="65" t="s">
        <v>284</v>
      </c>
      <c r="D405" s="64" t="s">
        <v>332</v>
      </c>
      <c r="E405" s="64">
        <v>1</v>
      </c>
      <c r="F405" s="66">
        <f>VLOOKUP(B405,MATERIALES!$A$7:$D$170,4,0)</f>
        <v>0</v>
      </c>
      <c r="G405" s="66">
        <f t="shared" si="11"/>
        <v>0</v>
      </c>
      <c r="H405" s="66"/>
    </row>
    <row r="406" spans="1:8" ht="24" x14ac:dyDescent="0.25">
      <c r="A406" s="63"/>
      <c r="B406" s="64">
        <v>2901620</v>
      </c>
      <c r="C406" s="65" t="s">
        <v>279</v>
      </c>
      <c r="D406" s="64" t="s">
        <v>332</v>
      </c>
      <c r="E406" s="64">
        <v>1</v>
      </c>
      <c r="F406" s="66">
        <f>VLOOKUP(B406,MATERIALES!$A$7:$D$170,4,0)</f>
        <v>0</v>
      </c>
      <c r="G406" s="66">
        <f t="shared" si="11"/>
        <v>0</v>
      </c>
      <c r="H406" s="66"/>
    </row>
    <row r="407" spans="1:8" ht="24" x14ac:dyDescent="0.25">
      <c r="A407" s="63"/>
      <c r="B407" s="64">
        <v>2901320</v>
      </c>
      <c r="C407" s="65" t="s">
        <v>280</v>
      </c>
      <c r="D407" s="64" t="s">
        <v>332</v>
      </c>
      <c r="E407" s="64">
        <v>1</v>
      </c>
      <c r="F407" s="66">
        <f>VLOOKUP(B407,MATERIALES!$A$7:$D$170,4,0)</f>
        <v>0</v>
      </c>
      <c r="G407" s="66">
        <f t="shared" si="11"/>
        <v>0</v>
      </c>
      <c r="H407" s="66"/>
    </row>
    <row r="408" spans="1:8" ht="24" x14ac:dyDescent="0.25">
      <c r="A408" s="63"/>
      <c r="B408" s="64">
        <v>2820111</v>
      </c>
      <c r="C408" s="65" t="s">
        <v>234</v>
      </c>
      <c r="D408" s="64" t="s">
        <v>332</v>
      </c>
      <c r="E408" s="64">
        <v>1</v>
      </c>
      <c r="F408" s="66">
        <f>VLOOKUP(B408,MATERIALES!$A$7:$D$170,4,0)</f>
        <v>0</v>
      </c>
      <c r="G408" s="66">
        <f t="shared" si="11"/>
        <v>0</v>
      </c>
      <c r="H408" s="66"/>
    </row>
    <row r="409" spans="1:8" ht="24" x14ac:dyDescent="0.25">
      <c r="A409" s="63"/>
      <c r="B409" s="64">
        <v>2601806</v>
      </c>
      <c r="C409" s="65" t="s">
        <v>294</v>
      </c>
      <c r="D409" s="64" t="s">
        <v>332</v>
      </c>
      <c r="E409" s="64">
        <v>1</v>
      </c>
      <c r="F409" s="66">
        <f>VLOOKUP(B409,MATERIALES!$A$7:$D$170,4,0)</f>
        <v>0</v>
      </c>
      <c r="G409" s="66">
        <f t="shared" si="11"/>
        <v>0</v>
      </c>
      <c r="H409" s="66"/>
    </row>
    <row r="410" spans="1:8" ht="24" x14ac:dyDescent="0.25">
      <c r="A410" s="63"/>
      <c r="B410" s="64">
        <v>1021739</v>
      </c>
      <c r="C410" s="65" t="s">
        <v>258</v>
      </c>
      <c r="D410" s="64" t="s">
        <v>8</v>
      </c>
      <c r="E410" s="64">
        <v>1.5</v>
      </c>
      <c r="F410" s="66">
        <f>VLOOKUP(B410,MATERIALES!$A$7:$D$170,4,0)</f>
        <v>0</v>
      </c>
      <c r="G410" s="66">
        <f t="shared" si="11"/>
        <v>0</v>
      </c>
      <c r="H410" s="66"/>
    </row>
    <row r="411" spans="1:8" ht="24" x14ac:dyDescent="0.25">
      <c r="A411" s="63"/>
      <c r="B411" s="64">
        <v>2801201</v>
      </c>
      <c r="C411" s="65" t="s">
        <v>312</v>
      </c>
      <c r="D411" s="64" t="s">
        <v>332</v>
      </c>
      <c r="E411" s="64">
        <v>1</v>
      </c>
      <c r="F411" s="66">
        <f>VLOOKUP(B411,MATERIALES!$A$7:$D$170,4,0)</f>
        <v>0</v>
      </c>
      <c r="G411" s="66">
        <f t="shared" si="11"/>
        <v>0</v>
      </c>
      <c r="H411" s="66"/>
    </row>
    <row r="412" spans="1:8" ht="24" x14ac:dyDescent="0.25">
      <c r="A412" s="63"/>
      <c r="B412" s="64">
        <v>1011151</v>
      </c>
      <c r="C412" s="65" t="s">
        <v>249</v>
      </c>
      <c r="D412" s="64" t="s">
        <v>8</v>
      </c>
      <c r="E412" s="64">
        <v>5</v>
      </c>
      <c r="F412" s="66">
        <f>VLOOKUP(B412,MATERIALES!$A$7:$D$170,4,0)</f>
        <v>0</v>
      </c>
      <c r="G412" s="66">
        <f t="shared" si="11"/>
        <v>0</v>
      </c>
      <c r="H412" s="66"/>
    </row>
    <row r="413" spans="1:8" ht="24" x14ac:dyDescent="0.25">
      <c r="A413" s="63" t="s">
        <v>212</v>
      </c>
      <c r="B413" s="64">
        <v>2112042</v>
      </c>
      <c r="C413" s="65" t="s">
        <v>293</v>
      </c>
      <c r="D413" s="64" t="s">
        <v>332</v>
      </c>
      <c r="E413" s="64">
        <v>3</v>
      </c>
      <c r="F413" s="66">
        <f>VLOOKUP(B413,MATERIALES!$A$7:$D$170,4,0)</f>
        <v>0</v>
      </c>
      <c r="G413" s="66">
        <f t="shared" si="11"/>
        <v>0</v>
      </c>
      <c r="H413" s="66">
        <f>SUM(G413:G417)</f>
        <v>0</v>
      </c>
    </row>
    <row r="414" spans="1:8" ht="24" x14ac:dyDescent="0.25">
      <c r="A414" s="63"/>
      <c r="B414" s="64">
        <v>2052244</v>
      </c>
      <c r="C414" s="65" t="s">
        <v>256</v>
      </c>
      <c r="D414" s="64" t="s">
        <v>332</v>
      </c>
      <c r="E414" s="64">
        <v>2</v>
      </c>
      <c r="F414" s="66">
        <f>VLOOKUP(B414,MATERIALES!$A$7:$D$170,4,0)</f>
        <v>0</v>
      </c>
      <c r="G414" s="66">
        <f>E414*F414</f>
        <v>0</v>
      </c>
      <c r="H414" s="66"/>
    </row>
    <row r="415" spans="1:8" ht="24" x14ac:dyDescent="0.25">
      <c r="A415" s="63"/>
      <c r="B415" s="64">
        <v>2601806</v>
      </c>
      <c r="C415" s="65" t="s">
        <v>294</v>
      </c>
      <c r="D415" s="64" t="s">
        <v>332</v>
      </c>
      <c r="E415" s="64">
        <v>3</v>
      </c>
      <c r="F415" s="66">
        <f>VLOOKUP(B415,MATERIALES!$A$7:$D$170,4,0)</f>
        <v>0</v>
      </c>
      <c r="G415" s="66">
        <f t="shared" si="11"/>
        <v>0</v>
      </c>
      <c r="H415" s="66"/>
    </row>
    <row r="416" spans="1:8" ht="24" x14ac:dyDescent="0.25">
      <c r="A416" s="63"/>
      <c r="B416" s="64">
        <v>1021739</v>
      </c>
      <c r="C416" s="65" t="s">
        <v>258</v>
      </c>
      <c r="D416" s="64" t="s">
        <v>8</v>
      </c>
      <c r="E416" s="64">
        <v>3</v>
      </c>
      <c r="F416" s="66">
        <f>VLOOKUP(B416,MATERIALES!$A$7:$D$170,4,0)</f>
        <v>0</v>
      </c>
      <c r="G416" s="66">
        <f t="shared" si="11"/>
        <v>0</v>
      </c>
      <c r="H416" s="66"/>
    </row>
    <row r="417" spans="1:8" ht="24" x14ac:dyDescent="0.25">
      <c r="A417" s="63"/>
      <c r="B417" s="64">
        <v>1011151</v>
      </c>
      <c r="C417" s="65" t="s">
        <v>249</v>
      </c>
      <c r="D417" s="64" t="s">
        <v>8</v>
      </c>
      <c r="E417" s="64">
        <v>5</v>
      </c>
      <c r="F417" s="66">
        <f>VLOOKUP(B417,MATERIALES!$A$7:$D$170,4,0)</f>
        <v>0</v>
      </c>
      <c r="G417" s="66">
        <f t="shared" si="11"/>
        <v>0</v>
      </c>
      <c r="H417" s="66"/>
    </row>
    <row r="418" spans="1:8" ht="24" x14ac:dyDescent="0.25">
      <c r="A418" s="63" t="s">
        <v>496</v>
      </c>
      <c r="B418" s="64">
        <v>2112042</v>
      </c>
      <c r="C418" s="65" t="s">
        <v>293</v>
      </c>
      <c r="D418" s="64" t="s">
        <v>332</v>
      </c>
      <c r="E418" s="64">
        <v>3</v>
      </c>
      <c r="F418" s="66">
        <f>VLOOKUP(B418,MATERIALES!$A$7:$D$170,4,0)</f>
        <v>0</v>
      </c>
      <c r="G418" s="66">
        <f t="shared" si="11"/>
        <v>0</v>
      </c>
      <c r="H418" s="66">
        <f>SUM(G418:G427)</f>
        <v>0</v>
      </c>
    </row>
    <row r="419" spans="1:8" ht="24" x14ac:dyDescent="0.25">
      <c r="A419" s="63"/>
      <c r="B419" s="64">
        <v>2052244</v>
      </c>
      <c r="C419" s="65" t="s">
        <v>256</v>
      </c>
      <c r="D419" s="64" t="s">
        <v>332</v>
      </c>
      <c r="E419" s="64">
        <v>2</v>
      </c>
      <c r="F419" s="66">
        <f>VLOOKUP(B419,MATERIALES!$A$7:$D$170,4,0)</f>
        <v>0</v>
      </c>
      <c r="G419" s="66">
        <f>E419*F419</f>
        <v>0</v>
      </c>
      <c r="H419" s="66"/>
    </row>
    <row r="420" spans="1:8" ht="24" x14ac:dyDescent="0.25">
      <c r="A420" s="63"/>
      <c r="B420" s="64">
        <v>2831607</v>
      </c>
      <c r="C420" s="65" t="s">
        <v>314</v>
      </c>
      <c r="D420" s="64" t="s">
        <v>332</v>
      </c>
      <c r="E420" s="64">
        <v>2</v>
      </c>
      <c r="F420" s="66">
        <f>VLOOKUP(B420,MATERIALES!$A$7:$D$170,4,0)</f>
        <v>0</v>
      </c>
      <c r="G420" s="66">
        <f t="shared" si="11"/>
        <v>0</v>
      </c>
      <c r="H420" s="66"/>
    </row>
    <row r="421" spans="1:8" ht="36" x14ac:dyDescent="0.25">
      <c r="A421" s="63"/>
      <c r="B421" s="64">
        <v>2851630</v>
      </c>
      <c r="C421" s="65" t="s">
        <v>284</v>
      </c>
      <c r="D421" s="64" t="s">
        <v>332</v>
      </c>
      <c r="E421" s="64">
        <v>1</v>
      </c>
      <c r="F421" s="66">
        <f>VLOOKUP(B421,MATERIALES!$A$7:$D$170,4,0)</f>
        <v>0</v>
      </c>
      <c r="G421" s="66">
        <f t="shared" si="11"/>
        <v>0</v>
      </c>
      <c r="H421" s="66"/>
    </row>
    <row r="422" spans="1:8" ht="24" x14ac:dyDescent="0.25">
      <c r="A422" s="63"/>
      <c r="B422" s="64">
        <v>2901620</v>
      </c>
      <c r="C422" s="65" t="s">
        <v>279</v>
      </c>
      <c r="D422" s="64" t="s">
        <v>332</v>
      </c>
      <c r="E422" s="64">
        <v>5</v>
      </c>
      <c r="F422" s="66">
        <f>VLOOKUP(B422,MATERIALES!$A$7:$D$170,4,0)</f>
        <v>0</v>
      </c>
      <c r="G422" s="66">
        <f t="shared" si="11"/>
        <v>0</v>
      </c>
      <c r="H422" s="66"/>
    </row>
    <row r="423" spans="1:8" ht="24" x14ac:dyDescent="0.25">
      <c r="A423" s="63"/>
      <c r="B423" s="64">
        <v>2820111</v>
      </c>
      <c r="C423" s="65" t="s">
        <v>234</v>
      </c>
      <c r="D423" s="64" t="s">
        <v>332</v>
      </c>
      <c r="E423" s="64">
        <v>1</v>
      </c>
      <c r="F423" s="66">
        <f>VLOOKUP(B423,MATERIALES!$A$7:$D$170,4,0)</f>
        <v>0</v>
      </c>
      <c r="G423" s="66">
        <f t="shared" si="11"/>
        <v>0</v>
      </c>
      <c r="H423" s="66"/>
    </row>
    <row r="424" spans="1:8" ht="24" x14ac:dyDescent="0.25">
      <c r="A424" s="63"/>
      <c r="B424" s="64">
        <v>2601806</v>
      </c>
      <c r="C424" s="65" t="s">
        <v>294</v>
      </c>
      <c r="D424" s="64" t="s">
        <v>332</v>
      </c>
      <c r="E424" s="64">
        <v>3</v>
      </c>
      <c r="F424" s="66">
        <f>VLOOKUP(B424,MATERIALES!$A$7:$D$170,4,0)</f>
        <v>0</v>
      </c>
      <c r="G424" s="66">
        <f t="shared" si="11"/>
        <v>0</v>
      </c>
      <c r="H424" s="66"/>
    </row>
    <row r="425" spans="1:8" ht="24" x14ac:dyDescent="0.25">
      <c r="A425" s="63"/>
      <c r="B425" s="64">
        <v>1021739</v>
      </c>
      <c r="C425" s="65" t="s">
        <v>258</v>
      </c>
      <c r="D425" s="64" t="s">
        <v>8</v>
      </c>
      <c r="E425" s="64">
        <v>5</v>
      </c>
      <c r="F425" s="66">
        <f>VLOOKUP(B425,MATERIALES!$A$7:$D$170,4,0)</f>
        <v>0</v>
      </c>
      <c r="G425" s="66">
        <f t="shared" si="11"/>
        <v>0</v>
      </c>
      <c r="H425" s="66"/>
    </row>
    <row r="426" spans="1:8" ht="24" x14ac:dyDescent="0.25">
      <c r="A426" s="63"/>
      <c r="B426" s="64">
        <v>2801502</v>
      </c>
      <c r="C426" s="65" t="s">
        <v>534</v>
      </c>
      <c r="D426" s="64" t="s">
        <v>332</v>
      </c>
      <c r="E426" s="64">
        <v>1</v>
      </c>
      <c r="F426" s="66">
        <f>VLOOKUP(B426,MATERIALES!$A$7:$D$170,4,0)</f>
        <v>0</v>
      </c>
      <c r="G426" s="66">
        <f t="shared" si="11"/>
        <v>0</v>
      </c>
      <c r="H426" s="66"/>
    </row>
    <row r="427" spans="1:8" ht="24" x14ac:dyDescent="0.25">
      <c r="A427" s="63"/>
      <c r="B427" s="64">
        <v>1011151</v>
      </c>
      <c r="C427" s="65" t="s">
        <v>249</v>
      </c>
      <c r="D427" s="64" t="s">
        <v>8</v>
      </c>
      <c r="E427" s="64">
        <v>5</v>
      </c>
      <c r="F427" s="66">
        <f>VLOOKUP(B427,MATERIALES!$A$7:$D$170,4,0)</f>
        <v>0</v>
      </c>
      <c r="G427" s="66">
        <f t="shared" si="11"/>
        <v>0</v>
      </c>
      <c r="H427" s="66"/>
    </row>
    <row r="428" spans="1:8" ht="24" x14ac:dyDescent="0.25">
      <c r="A428" s="63" t="s">
        <v>209</v>
      </c>
      <c r="B428" s="64">
        <v>2112042</v>
      </c>
      <c r="C428" s="65" t="s">
        <v>293</v>
      </c>
      <c r="D428" s="64" t="s">
        <v>332</v>
      </c>
      <c r="E428" s="64">
        <v>1</v>
      </c>
      <c r="F428" s="66">
        <f>VLOOKUP(B428,MATERIALES!$A$7:$D$170,4,0)</f>
        <v>0</v>
      </c>
      <c r="G428" s="66">
        <f t="shared" si="11"/>
        <v>0</v>
      </c>
      <c r="H428" s="66">
        <f>SUM(G428:G437)</f>
        <v>0</v>
      </c>
    </row>
    <row r="429" spans="1:8" ht="24" x14ac:dyDescent="0.25">
      <c r="A429" s="63"/>
      <c r="B429" s="64">
        <v>2052244</v>
      </c>
      <c r="C429" s="65" t="s">
        <v>256</v>
      </c>
      <c r="D429" s="64" t="s">
        <v>332</v>
      </c>
      <c r="E429" s="64">
        <v>2</v>
      </c>
      <c r="F429" s="66">
        <f>VLOOKUP(B429,MATERIALES!$A$7:$D$170,4,0)</f>
        <v>0</v>
      </c>
      <c r="G429" s="66">
        <f>E429*F429</f>
        <v>0</v>
      </c>
      <c r="H429" s="66"/>
    </row>
    <row r="430" spans="1:8" ht="24" x14ac:dyDescent="0.25">
      <c r="A430" s="63"/>
      <c r="B430" s="64">
        <v>2516122</v>
      </c>
      <c r="C430" s="65" t="s">
        <v>311</v>
      </c>
      <c r="D430" s="64" t="s">
        <v>332</v>
      </c>
      <c r="E430" s="64">
        <v>1</v>
      </c>
      <c r="F430" s="66">
        <f>VLOOKUP(B430,MATERIALES!$A$7:$D$170,4,0)</f>
        <v>0</v>
      </c>
      <c r="G430" s="66">
        <f t="shared" si="11"/>
        <v>0</v>
      </c>
      <c r="H430" s="66"/>
    </row>
    <row r="431" spans="1:8" ht="24" x14ac:dyDescent="0.25">
      <c r="A431" s="63"/>
      <c r="B431" s="64">
        <v>2801201</v>
      </c>
      <c r="C431" s="65" t="s">
        <v>312</v>
      </c>
      <c r="D431" s="64" t="s">
        <v>332</v>
      </c>
      <c r="E431" s="64">
        <v>1</v>
      </c>
      <c r="F431" s="66">
        <f>VLOOKUP(B431,MATERIALES!$A$7:$D$170,4,0)</f>
        <v>0</v>
      </c>
      <c r="G431" s="66">
        <f t="shared" si="11"/>
        <v>0</v>
      </c>
      <c r="H431" s="66"/>
    </row>
    <row r="432" spans="1:8" ht="36" x14ac:dyDescent="0.25">
      <c r="A432" s="63"/>
      <c r="B432" s="64">
        <v>2851630</v>
      </c>
      <c r="C432" s="65" t="s">
        <v>284</v>
      </c>
      <c r="D432" s="64" t="s">
        <v>332</v>
      </c>
      <c r="E432" s="64">
        <v>1</v>
      </c>
      <c r="F432" s="66">
        <f>VLOOKUP(B432,MATERIALES!$A$7:$D$170,4,0)</f>
        <v>0</v>
      </c>
      <c r="G432" s="66">
        <f t="shared" si="11"/>
        <v>0</v>
      </c>
      <c r="H432" s="66"/>
    </row>
    <row r="433" spans="1:8" ht="24" x14ac:dyDescent="0.25">
      <c r="A433" s="63"/>
      <c r="B433" s="64">
        <v>2831607</v>
      </c>
      <c r="C433" s="65" t="s">
        <v>314</v>
      </c>
      <c r="D433" s="64" t="s">
        <v>332</v>
      </c>
      <c r="E433" s="64">
        <v>1</v>
      </c>
      <c r="F433" s="66">
        <f>VLOOKUP(B433,MATERIALES!$A$7:$D$170,4,0)</f>
        <v>0</v>
      </c>
      <c r="G433" s="66">
        <f t="shared" si="11"/>
        <v>0</v>
      </c>
      <c r="H433" s="66"/>
    </row>
    <row r="434" spans="1:8" ht="24" x14ac:dyDescent="0.25">
      <c r="A434" s="63"/>
      <c r="B434" s="64">
        <v>2820111</v>
      </c>
      <c r="C434" s="65" t="s">
        <v>234</v>
      </c>
      <c r="D434" s="64" t="s">
        <v>332</v>
      </c>
      <c r="E434" s="64">
        <v>1</v>
      </c>
      <c r="F434" s="66">
        <f>VLOOKUP(B434,MATERIALES!$A$7:$D$170,4,0)</f>
        <v>0</v>
      </c>
      <c r="G434" s="66">
        <f t="shared" si="11"/>
        <v>0</v>
      </c>
      <c r="H434" s="66"/>
    </row>
    <row r="435" spans="1:8" ht="24" x14ac:dyDescent="0.25">
      <c r="A435" s="63"/>
      <c r="B435" s="64">
        <v>1021739</v>
      </c>
      <c r="C435" s="65" t="s">
        <v>258</v>
      </c>
      <c r="D435" s="64" t="s">
        <v>8</v>
      </c>
      <c r="E435" s="64">
        <v>3</v>
      </c>
      <c r="F435" s="66">
        <f>VLOOKUP(B435,MATERIALES!$A$7:$D$170,4,0)</f>
        <v>0</v>
      </c>
      <c r="G435" s="66">
        <f t="shared" si="11"/>
        <v>0</v>
      </c>
      <c r="H435" s="66"/>
    </row>
    <row r="436" spans="1:8" ht="24" x14ac:dyDescent="0.25">
      <c r="A436" s="63"/>
      <c r="B436" s="64">
        <v>2901620</v>
      </c>
      <c r="C436" s="65" t="s">
        <v>279</v>
      </c>
      <c r="D436" s="64" t="s">
        <v>332</v>
      </c>
      <c r="E436" s="64">
        <v>1</v>
      </c>
      <c r="F436" s="66">
        <f>VLOOKUP(B436,MATERIALES!$A$7:$D$170,4,0)</f>
        <v>0</v>
      </c>
      <c r="G436" s="66">
        <f t="shared" si="11"/>
        <v>0</v>
      </c>
      <c r="H436" s="66"/>
    </row>
    <row r="437" spans="1:8" ht="24" x14ac:dyDescent="0.25">
      <c r="A437" s="63"/>
      <c r="B437" s="64">
        <v>2901320</v>
      </c>
      <c r="C437" s="65" t="s">
        <v>280</v>
      </c>
      <c r="D437" s="64" t="s">
        <v>332</v>
      </c>
      <c r="E437" s="64">
        <v>1</v>
      </c>
      <c r="F437" s="66">
        <f>VLOOKUP(B437,MATERIALES!$A$7:$D$170,4,0)</f>
        <v>0</v>
      </c>
      <c r="G437" s="66">
        <f t="shared" si="11"/>
        <v>0</v>
      </c>
      <c r="H437" s="66"/>
    </row>
    <row r="438" spans="1:8" ht="24" x14ac:dyDescent="0.25">
      <c r="A438" s="63" t="s">
        <v>495</v>
      </c>
      <c r="B438" s="64">
        <v>2112042</v>
      </c>
      <c r="C438" s="65" t="s">
        <v>293</v>
      </c>
      <c r="D438" s="64" t="s">
        <v>332</v>
      </c>
      <c r="E438" s="64">
        <v>2</v>
      </c>
      <c r="F438" s="66">
        <f>VLOOKUP(B438,MATERIALES!$A$7:$D$170,4,0)</f>
        <v>0</v>
      </c>
      <c r="G438" s="66">
        <f t="shared" si="11"/>
        <v>0</v>
      </c>
      <c r="H438" s="66">
        <f>SUM(G438:G447)</f>
        <v>0</v>
      </c>
    </row>
    <row r="439" spans="1:8" ht="24" x14ac:dyDescent="0.25">
      <c r="A439" s="63"/>
      <c r="B439" s="64">
        <v>2052244</v>
      </c>
      <c r="C439" s="65" t="s">
        <v>256</v>
      </c>
      <c r="D439" s="64" t="s">
        <v>332</v>
      </c>
      <c r="E439" s="64">
        <v>2</v>
      </c>
      <c r="F439" s="66">
        <f>VLOOKUP(B439,MATERIALES!$A$7:$D$170,4,0)</f>
        <v>0</v>
      </c>
      <c r="G439" s="66">
        <f>E439*F439</f>
        <v>0</v>
      </c>
      <c r="H439" s="66"/>
    </row>
    <row r="440" spans="1:8" ht="24" x14ac:dyDescent="0.25">
      <c r="A440" s="63"/>
      <c r="B440" s="64">
        <v>2516122</v>
      </c>
      <c r="C440" s="65" t="s">
        <v>311</v>
      </c>
      <c r="D440" s="64" t="s">
        <v>332</v>
      </c>
      <c r="E440" s="64">
        <v>1</v>
      </c>
      <c r="F440" s="66">
        <f>VLOOKUP(B440,MATERIALES!$A$7:$D$170,4,0)</f>
        <v>0</v>
      </c>
      <c r="G440" s="66">
        <f t="shared" si="11"/>
        <v>0</v>
      </c>
      <c r="H440" s="66"/>
    </row>
    <row r="441" spans="1:8" ht="24" x14ac:dyDescent="0.25">
      <c r="A441" s="63"/>
      <c r="B441" s="64">
        <v>2801201</v>
      </c>
      <c r="C441" s="65" t="s">
        <v>312</v>
      </c>
      <c r="D441" s="64" t="s">
        <v>332</v>
      </c>
      <c r="E441" s="64">
        <v>1</v>
      </c>
      <c r="F441" s="66">
        <f>VLOOKUP(B441,MATERIALES!$A$7:$D$170,4,0)</f>
        <v>0</v>
      </c>
      <c r="G441" s="66">
        <f t="shared" si="11"/>
        <v>0</v>
      </c>
      <c r="H441" s="66"/>
    </row>
    <row r="442" spans="1:8" ht="36" x14ac:dyDescent="0.25">
      <c r="A442" s="63"/>
      <c r="B442" s="64">
        <v>2851630</v>
      </c>
      <c r="C442" s="65" t="s">
        <v>284</v>
      </c>
      <c r="D442" s="64" t="s">
        <v>332</v>
      </c>
      <c r="E442" s="64">
        <v>1</v>
      </c>
      <c r="F442" s="66">
        <f>VLOOKUP(B442,MATERIALES!$A$7:$D$170,4,0)</f>
        <v>0</v>
      </c>
      <c r="G442" s="66">
        <f t="shared" si="11"/>
        <v>0</v>
      </c>
      <c r="H442" s="66"/>
    </row>
    <row r="443" spans="1:8" ht="24" x14ac:dyDescent="0.25">
      <c r="A443" s="63"/>
      <c r="B443" s="64">
        <v>2831607</v>
      </c>
      <c r="C443" s="65" t="s">
        <v>314</v>
      </c>
      <c r="D443" s="64" t="s">
        <v>332</v>
      </c>
      <c r="E443" s="64">
        <v>1</v>
      </c>
      <c r="F443" s="66">
        <f>VLOOKUP(B443,MATERIALES!$A$7:$D$170,4,0)</f>
        <v>0</v>
      </c>
      <c r="G443" s="66">
        <f t="shared" si="11"/>
        <v>0</v>
      </c>
      <c r="H443" s="66"/>
    </row>
    <row r="444" spans="1:8" ht="24" x14ac:dyDescent="0.25">
      <c r="A444" s="63"/>
      <c r="B444" s="64">
        <v>2820111</v>
      </c>
      <c r="C444" s="65" t="s">
        <v>234</v>
      </c>
      <c r="D444" s="64" t="s">
        <v>332</v>
      </c>
      <c r="E444" s="64">
        <v>1</v>
      </c>
      <c r="F444" s="66">
        <f>VLOOKUP(B444,MATERIALES!$A$7:$D$170,4,0)</f>
        <v>0</v>
      </c>
      <c r="G444" s="66">
        <f t="shared" si="11"/>
        <v>0</v>
      </c>
      <c r="H444" s="66"/>
    </row>
    <row r="445" spans="1:8" ht="24" x14ac:dyDescent="0.25">
      <c r="A445" s="63"/>
      <c r="B445" s="64">
        <v>2901620</v>
      </c>
      <c r="C445" s="65" t="s">
        <v>279</v>
      </c>
      <c r="D445" s="64" t="s">
        <v>332</v>
      </c>
      <c r="E445" s="64">
        <v>1</v>
      </c>
      <c r="F445" s="66">
        <f>VLOOKUP(B445,MATERIALES!$A$7:$D$170,4,0)</f>
        <v>0</v>
      </c>
      <c r="G445" s="66">
        <f t="shared" si="11"/>
        <v>0</v>
      </c>
      <c r="H445" s="66"/>
    </row>
    <row r="446" spans="1:8" ht="24" x14ac:dyDescent="0.25">
      <c r="A446" s="63"/>
      <c r="B446" s="64">
        <v>2901320</v>
      </c>
      <c r="C446" s="65" t="s">
        <v>280</v>
      </c>
      <c r="D446" s="64" t="s">
        <v>332</v>
      </c>
      <c r="E446" s="64">
        <v>1</v>
      </c>
      <c r="F446" s="66">
        <f>VLOOKUP(B446,MATERIALES!$A$7:$D$170,4,0)</f>
        <v>0</v>
      </c>
      <c r="G446" s="66">
        <f t="shared" si="11"/>
        <v>0</v>
      </c>
      <c r="H446" s="66"/>
    </row>
    <row r="447" spans="1:8" ht="24" x14ac:dyDescent="0.25">
      <c r="A447" s="63"/>
      <c r="B447" s="64">
        <v>2820108</v>
      </c>
      <c r="C447" s="65" t="s">
        <v>295</v>
      </c>
      <c r="D447" s="64" t="s">
        <v>333</v>
      </c>
      <c r="E447" s="64">
        <v>1</v>
      </c>
      <c r="F447" s="66">
        <f>VLOOKUP(B447,MATERIALES!$A$7:$D$170,4,0)</f>
        <v>0</v>
      </c>
      <c r="G447" s="66">
        <f t="shared" si="11"/>
        <v>0</v>
      </c>
      <c r="H447" s="66"/>
    </row>
    <row r="448" spans="1:8" ht="24" x14ac:dyDescent="0.25">
      <c r="A448" s="63" t="s">
        <v>205</v>
      </c>
      <c r="B448" s="64">
        <v>2112042</v>
      </c>
      <c r="C448" s="65" t="s">
        <v>293</v>
      </c>
      <c r="D448" s="64" t="s">
        <v>332</v>
      </c>
      <c r="E448" s="64">
        <v>2</v>
      </c>
      <c r="F448" s="66">
        <f>VLOOKUP(B448,MATERIALES!$A$7:$D$170,4,0)</f>
        <v>0</v>
      </c>
      <c r="G448" s="66">
        <f t="shared" si="11"/>
        <v>0</v>
      </c>
      <c r="H448" s="66">
        <f>SUM(G448:G457)</f>
        <v>0</v>
      </c>
    </row>
    <row r="449" spans="1:8" ht="24" x14ac:dyDescent="0.25">
      <c r="A449" s="63"/>
      <c r="B449" s="64">
        <v>2052244</v>
      </c>
      <c r="C449" s="65" t="s">
        <v>256</v>
      </c>
      <c r="D449" s="64" t="s">
        <v>332</v>
      </c>
      <c r="E449" s="64">
        <v>2</v>
      </c>
      <c r="F449" s="66">
        <f>VLOOKUP(B449,MATERIALES!$A$7:$D$170,4,0)</f>
        <v>0</v>
      </c>
      <c r="G449" s="66">
        <f>E449*F449</f>
        <v>0</v>
      </c>
      <c r="H449" s="66"/>
    </row>
    <row r="450" spans="1:8" ht="24" x14ac:dyDescent="0.25">
      <c r="A450" s="63"/>
      <c r="B450" s="64">
        <v>2515561</v>
      </c>
      <c r="C450" s="65" t="s">
        <v>313</v>
      </c>
      <c r="D450" s="64" t="s">
        <v>332</v>
      </c>
      <c r="E450" s="64">
        <v>1</v>
      </c>
      <c r="F450" s="66">
        <f>VLOOKUP(B450,MATERIALES!$A$7:$D$170,4,0)</f>
        <v>0</v>
      </c>
      <c r="G450" s="66">
        <f t="shared" si="11"/>
        <v>0</v>
      </c>
      <c r="H450" s="66"/>
    </row>
    <row r="451" spans="1:8" ht="24" x14ac:dyDescent="0.25">
      <c r="A451" s="63"/>
      <c r="B451" s="64">
        <v>2801201</v>
      </c>
      <c r="C451" s="65" t="s">
        <v>312</v>
      </c>
      <c r="D451" s="64" t="s">
        <v>332</v>
      </c>
      <c r="E451" s="64">
        <v>1</v>
      </c>
      <c r="F451" s="66">
        <f>VLOOKUP(B451,MATERIALES!$A$7:$D$170,4,0)</f>
        <v>0</v>
      </c>
      <c r="G451" s="66">
        <f t="shared" si="11"/>
        <v>0</v>
      </c>
      <c r="H451" s="66"/>
    </row>
    <row r="452" spans="1:8" ht="36" x14ac:dyDescent="0.25">
      <c r="A452" s="63"/>
      <c r="B452" s="64">
        <v>2851630</v>
      </c>
      <c r="C452" s="65" t="s">
        <v>284</v>
      </c>
      <c r="D452" s="64" t="s">
        <v>332</v>
      </c>
      <c r="E452" s="64">
        <v>1</v>
      </c>
      <c r="F452" s="66">
        <f>VLOOKUP(B452,MATERIALES!$A$7:$D$170,4,0)</f>
        <v>0</v>
      </c>
      <c r="G452" s="66">
        <f t="shared" si="11"/>
        <v>0</v>
      </c>
      <c r="H452" s="66"/>
    </row>
    <row r="453" spans="1:8" ht="24" x14ac:dyDescent="0.25">
      <c r="A453" s="63"/>
      <c r="B453" s="64">
        <v>2831607</v>
      </c>
      <c r="C453" s="65" t="s">
        <v>314</v>
      </c>
      <c r="D453" s="64" t="s">
        <v>332</v>
      </c>
      <c r="E453" s="64">
        <v>1</v>
      </c>
      <c r="F453" s="66">
        <f>VLOOKUP(B453,MATERIALES!$A$7:$D$170,4,0)</f>
        <v>0</v>
      </c>
      <c r="G453" s="66">
        <f t="shared" si="11"/>
        <v>0</v>
      </c>
      <c r="H453" s="66"/>
    </row>
    <row r="454" spans="1:8" ht="24" x14ac:dyDescent="0.25">
      <c r="A454" s="63"/>
      <c r="B454" s="64">
        <v>2820111</v>
      </c>
      <c r="C454" s="65" t="s">
        <v>234</v>
      </c>
      <c r="D454" s="64" t="s">
        <v>332</v>
      </c>
      <c r="E454" s="64">
        <v>1</v>
      </c>
      <c r="F454" s="66">
        <f>VLOOKUP(B454,MATERIALES!$A$7:$D$170,4,0)</f>
        <v>0</v>
      </c>
      <c r="G454" s="66">
        <f t="shared" si="11"/>
        <v>0</v>
      </c>
      <c r="H454" s="66"/>
    </row>
    <row r="455" spans="1:8" ht="24" x14ac:dyDescent="0.25">
      <c r="A455" s="63"/>
      <c r="B455" s="64">
        <v>2901620</v>
      </c>
      <c r="C455" s="65" t="s">
        <v>279</v>
      </c>
      <c r="D455" s="64" t="s">
        <v>332</v>
      </c>
      <c r="E455" s="64">
        <v>1</v>
      </c>
      <c r="F455" s="66">
        <f>VLOOKUP(B455,MATERIALES!$A$7:$D$170,4,0)</f>
        <v>0</v>
      </c>
      <c r="G455" s="66">
        <f t="shared" ref="G455:G518" si="13">E455*F455</f>
        <v>0</v>
      </c>
      <c r="H455" s="66"/>
    </row>
    <row r="456" spans="1:8" ht="24" x14ac:dyDescent="0.25">
      <c r="A456" s="63"/>
      <c r="B456" s="64">
        <v>2901320</v>
      </c>
      <c r="C456" s="65" t="s">
        <v>280</v>
      </c>
      <c r="D456" s="64" t="s">
        <v>332</v>
      </c>
      <c r="E456" s="64">
        <v>1</v>
      </c>
      <c r="F456" s="66">
        <f>VLOOKUP(B456,MATERIALES!$A$7:$D$170,4,0)</f>
        <v>0</v>
      </c>
      <c r="G456" s="66">
        <f t="shared" si="13"/>
        <v>0</v>
      </c>
      <c r="H456" s="66"/>
    </row>
    <row r="457" spans="1:8" ht="24" x14ac:dyDescent="0.25">
      <c r="A457" s="63"/>
      <c r="B457" s="64">
        <v>2820108</v>
      </c>
      <c r="C457" s="65" t="s">
        <v>295</v>
      </c>
      <c r="D457" s="64" t="s">
        <v>333</v>
      </c>
      <c r="E457" s="64">
        <v>1</v>
      </c>
      <c r="F457" s="66">
        <f>VLOOKUP(B457,MATERIALES!$A$7:$D$170,4,0)</f>
        <v>0</v>
      </c>
      <c r="G457" s="66">
        <f t="shared" si="13"/>
        <v>0</v>
      </c>
      <c r="H457" s="66"/>
    </row>
    <row r="458" spans="1:8" ht="24" x14ac:dyDescent="0.25">
      <c r="A458" s="63" t="s">
        <v>210</v>
      </c>
      <c r="B458" s="64">
        <v>2112042</v>
      </c>
      <c r="C458" s="65" t="s">
        <v>293</v>
      </c>
      <c r="D458" s="64" t="s">
        <v>332</v>
      </c>
      <c r="E458" s="64">
        <v>6</v>
      </c>
      <c r="F458" s="66">
        <f>VLOOKUP(B458,MATERIALES!$A$7:$D$170,4,0)</f>
        <v>0</v>
      </c>
      <c r="G458" s="66">
        <f t="shared" si="13"/>
        <v>0</v>
      </c>
      <c r="H458" s="66">
        <f>SUM(G458:G467)</f>
        <v>0</v>
      </c>
    </row>
    <row r="459" spans="1:8" ht="24" x14ac:dyDescent="0.25">
      <c r="A459" s="63"/>
      <c r="B459" s="64">
        <v>2052244</v>
      </c>
      <c r="C459" s="65" t="s">
        <v>256</v>
      </c>
      <c r="D459" s="64" t="s">
        <v>332</v>
      </c>
      <c r="E459" s="64">
        <v>2</v>
      </c>
      <c r="F459" s="66">
        <f>VLOOKUP(B459,MATERIALES!$A$7:$D$170,4,0)</f>
        <v>0</v>
      </c>
      <c r="G459" s="66">
        <f>E459*F459</f>
        <v>0</v>
      </c>
      <c r="H459" s="66"/>
    </row>
    <row r="460" spans="1:8" ht="24" x14ac:dyDescent="0.25">
      <c r="A460" s="63"/>
      <c r="B460" s="64">
        <v>2515561</v>
      </c>
      <c r="C460" s="65" t="s">
        <v>313</v>
      </c>
      <c r="D460" s="64" t="s">
        <v>332</v>
      </c>
      <c r="E460" s="64">
        <v>3</v>
      </c>
      <c r="F460" s="66">
        <f>VLOOKUP(B460,MATERIALES!$A$7:$D$170,4,0)</f>
        <v>0</v>
      </c>
      <c r="G460" s="66">
        <f t="shared" si="13"/>
        <v>0</v>
      </c>
      <c r="H460" s="66"/>
    </row>
    <row r="461" spans="1:8" ht="24" x14ac:dyDescent="0.25">
      <c r="A461" s="63"/>
      <c r="B461" s="64">
        <v>2802001</v>
      </c>
      <c r="C461" s="65" t="s">
        <v>276</v>
      </c>
      <c r="D461" s="64" t="s">
        <v>332</v>
      </c>
      <c r="E461" s="64">
        <v>1</v>
      </c>
      <c r="F461" s="66">
        <f>VLOOKUP(B461,MATERIALES!$A$7:$D$170,4,0)</f>
        <v>0</v>
      </c>
      <c r="G461" s="66">
        <f t="shared" si="13"/>
        <v>0</v>
      </c>
      <c r="H461" s="66"/>
    </row>
    <row r="462" spans="1:8" ht="36" x14ac:dyDescent="0.25">
      <c r="A462" s="63"/>
      <c r="B462" s="64">
        <v>2851630</v>
      </c>
      <c r="C462" s="65" t="s">
        <v>284</v>
      </c>
      <c r="D462" s="64" t="s">
        <v>332</v>
      </c>
      <c r="E462" s="64">
        <v>1</v>
      </c>
      <c r="F462" s="66">
        <f>VLOOKUP(B462,MATERIALES!$A$7:$D$170,4,0)</f>
        <v>0</v>
      </c>
      <c r="G462" s="66">
        <f t="shared" si="13"/>
        <v>0</v>
      </c>
      <c r="H462" s="66"/>
    </row>
    <row r="463" spans="1:8" ht="24" x14ac:dyDescent="0.25">
      <c r="A463" s="63"/>
      <c r="B463" s="64">
        <v>2831607</v>
      </c>
      <c r="C463" s="65" t="s">
        <v>314</v>
      </c>
      <c r="D463" s="64" t="s">
        <v>332</v>
      </c>
      <c r="E463" s="64">
        <v>1</v>
      </c>
      <c r="F463" s="66">
        <f>VLOOKUP(B463,MATERIALES!$A$7:$D$170,4,0)</f>
        <v>0</v>
      </c>
      <c r="G463" s="66">
        <f t="shared" si="13"/>
        <v>0</v>
      </c>
      <c r="H463" s="66"/>
    </row>
    <row r="464" spans="1:8" ht="24" x14ac:dyDescent="0.25">
      <c r="A464" s="63"/>
      <c r="B464" s="64">
        <v>2820111</v>
      </c>
      <c r="C464" s="65" t="s">
        <v>234</v>
      </c>
      <c r="D464" s="64" t="s">
        <v>332</v>
      </c>
      <c r="E464" s="64">
        <v>1</v>
      </c>
      <c r="F464" s="66">
        <f>VLOOKUP(B464,MATERIALES!$A$7:$D$170,4,0)</f>
        <v>0</v>
      </c>
      <c r="G464" s="66">
        <f t="shared" si="13"/>
        <v>0</v>
      </c>
      <c r="H464" s="66"/>
    </row>
    <row r="465" spans="1:8" ht="24" x14ac:dyDescent="0.25">
      <c r="A465" s="63"/>
      <c r="B465" s="64">
        <v>2901620</v>
      </c>
      <c r="C465" s="65" t="s">
        <v>279</v>
      </c>
      <c r="D465" s="64" t="s">
        <v>332</v>
      </c>
      <c r="E465" s="64">
        <v>2</v>
      </c>
      <c r="F465" s="66">
        <f>VLOOKUP(B465,MATERIALES!$A$7:$D$170,4,0)</f>
        <v>0</v>
      </c>
      <c r="G465" s="66">
        <f t="shared" si="13"/>
        <v>0</v>
      </c>
      <c r="H465" s="66"/>
    </row>
    <row r="466" spans="1:8" ht="24" x14ac:dyDescent="0.25">
      <c r="A466" s="63"/>
      <c r="B466" s="64">
        <v>2901320</v>
      </c>
      <c r="C466" s="65" t="s">
        <v>280</v>
      </c>
      <c r="D466" s="64" t="s">
        <v>332</v>
      </c>
      <c r="E466" s="64">
        <v>2</v>
      </c>
      <c r="F466" s="66">
        <f>VLOOKUP(B466,MATERIALES!$A$7:$D$170,4,0)</f>
        <v>0</v>
      </c>
      <c r="G466" s="66">
        <f t="shared" si="13"/>
        <v>0</v>
      </c>
      <c r="H466" s="66"/>
    </row>
    <row r="467" spans="1:8" ht="24" x14ac:dyDescent="0.25">
      <c r="A467" s="63"/>
      <c r="B467" s="64">
        <v>2820108</v>
      </c>
      <c r="C467" s="65" t="s">
        <v>295</v>
      </c>
      <c r="D467" s="64" t="s">
        <v>333</v>
      </c>
      <c r="E467" s="64">
        <v>1</v>
      </c>
      <c r="F467" s="66">
        <f>VLOOKUP(B467,MATERIALES!$A$7:$D$170,4,0)</f>
        <v>0</v>
      </c>
      <c r="G467" s="66">
        <f t="shared" si="13"/>
        <v>0</v>
      </c>
      <c r="H467" s="66"/>
    </row>
    <row r="468" spans="1:8" ht="24" x14ac:dyDescent="0.25">
      <c r="A468" s="63" t="s">
        <v>497</v>
      </c>
      <c r="B468" s="64">
        <v>2553163</v>
      </c>
      <c r="C468" s="65" t="s">
        <v>535</v>
      </c>
      <c r="D468" s="64" t="s">
        <v>332</v>
      </c>
      <c r="E468" s="64">
        <v>1</v>
      </c>
      <c r="F468" s="66">
        <f>VLOOKUP(B468,MATERIALES!$A$7:$D$170,4,0)</f>
        <v>0</v>
      </c>
      <c r="G468" s="66">
        <f t="shared" si="13"/>
        <v>0</v>
      </c>
      <c r="H468" s="66">
        <f>SUM(G468:G485)</f>
        <v>0</v>
      </c>
    </row>
    <row r="469" spans="1:8" ht="24" x14ac:dyDescent="0.25">
      <c r="A469" s="63"/>
      <c r="B469" s="64">
        <v>1021754</v>
      </c>
      <c r="C469" s="65" t="s">
        <v>448</v>
      </c>
      <c r="D469" s="64" t="s">
        <v>8</v>
      </c>
      <c r="E469" s="64">
        <v>9</v>
      </c>
      <c r="F469" s="66">
        <f>VLOOKUP(B469,MATERIALES!$A$7:$D$170,4,0)</f>
        <v>0</v>
      </c>
      <c r="G469" s="66">
        <f t="shared" si="13"/>
        <v>0</v>
      </c>
      <c r="H469" s="66"/>
    </row>
    <row r="470" spans="1:8" ht="24" x14ac:dyDescent="0.25">
      <c r="A470" s="63"/>
      <c r="B470" s="64">
        <v>2820111</v>
      </c>
      <c r="C470" s="65" t="s">
        <v>234</v>
      </c>
      <c r="D470" s="64" t="s">
        <v>332</v>
      </c>
      <c r="E470" s="64">
        <v>1</v>
      </c>
      <c r="F470" s="66">
        <f>VLOOKUP(B470,MATERIALES!$A$7:$D$170,4,0)</f>
        <v>0</v>
      </c>
      <c r="G470" s="66">
        <f t="shared" si="13"/>
        <v>0</v>
      </c>
      <c r="H470" s="66"/>
    </row>
    <row r="471" spans="1:8" ht="24" x14ac:dyDescent="0.25">
      <c r="A471" s="63"/>
      <c r="B471" s="64">
        <v>2820161</v>
      </c>
      <c r="C471" s="65" t="s">
        <v>292</v>
      </c>
      <c r="D471" s="64" t="s">
        <v>332</v>
      </c>
      <c r="E471" s="64">
        <v>2</v>
      </c>
      <c r="F471" s="66">
        <f>VLOOKUP(B471,MATERIALES!$A$7:$D$170,4,0)</f>
        <v>0</v>
      </c>
      <c r="G471" s="66">
        <f t="shared" si="13"/>
        <v>0</v>
      </c>
      <c r="H471" s="66"/>
    </row>
    <row r="472" spans="1:8" ht="24" x14ac:dyDescent="0.25">
      <c r="A472" s="63"/>
      <c r="B472" s="64">
        <v>2831607</v>
      </c>
      <c r="C472" s="65" t="s">
        <v>314</v>
      </c>
      <c r="D472" s="64" t="s">
        <v>332</v>
      </c>
      <c r="E472" s="64">
        <v>1</v>
      </c>
      <c r="F472" s="66">
        <f>VLOOKUP(B472,MATERIALES!$A$7:$D$170,4,0)</f>
        <v>0</v>
      </c>
      <c r="G472" s="66">
        <f t="shared" si="13"/>
        <v>0</v>
      </c>
      <c r="H472" s="66"/>
    </row>
    <row r="473" spans="1:8" ht="24" x14ac:dyDescent="0.25">
      <c r="A473" s="63"/>
      <c r="B473" s="64">
        <v>2840301</v>
      </c>
      <c r="C473" s="65" t="s">
        <v>536</v>
      </c>
      <c r="D473" s="64" t="s">
        <v>332</v>
      </c>
      <c r="E473" s="64">
        <v>1</v>
      </c>
      <c r="F473" s="66">
        <f>VLOOKUP(B473,MATERIALES!$A$7:$D$170,4,0)</f>
        <v>0</v>
      </c>
      <c r="G473" s="66">
        <f t="shared" si="13"/>
        <v>0</v>
      </c>
      <c r="H473" s="66"/>
    </row>
    <row r="474" spans="1:8" ht="24" x14ac:dyDescent="0.25">
      <c r="A474" s="63"/>
      <c r="B474" s="64">
        <v>2901620</v>
      </c>
      <c r="C474" s="65" t="s">
        <v>279</v>
      </c>
      <c r="D474" s="64" t="s">
        <v>332</v>
      </c>
      <c r="E474" s="64">
        <v>5</v>
      </c>
      <c r="F474" s="66">
        <f>VLOOKUP(B474,MATERIALES!$A$7:$D$170,4,0)</f>
        <v>0</v>
      </c>
      <c r="G474" s="66">
        <f t="shared" si="13"/>
        <v>0</v>
      </c>
      <c r="H474" s="66"/>
    </row>
    <row r="475" spans="1:8" ht="24" x14ac:dyDescent="0.25">
      <c r="A475" s="63"/>
      <c r="B475" s="64">
        <v>2901320</v>
      </c>
      <c r="C475" s="65" t="s">
        <v>280</v>
      </c>
      <c r="D475" s="64" t="s">
        <v>332</v>
      </c>
      <c r="E475" s="64">
        <v>1</v>
      </c>
      <c r="F475" s="66">
        <f>VLOOKUP(B475,MATERIALES!$A$7:$D$170,4,0)</f>
        <v>0</v>
      </c>
      <c r="G475" s="66">
        <f t="shared" si="13"/>
        <v>0</v>
      </c>
      <c r="H475" s="66"/>
    </row>
    <row r="476" spans="1:8" ht="36" x14ac:dyDescent="0.25">
      <c r="A476" s="63"/>
      <c r="B476" s="64">
        <v>2851630</v>
      </c>
      <c r="C476" s="65" t="s">
        <v>284</v>
      </c>
      <c r="D476" s="64" t="s">
        <v>332</v>
      </c>
      <c r="E476" s="64">
        <v>1</v>
      </c>
      <c r="F476" s="66">
        <f>VLOOKUP(B476,MATERIALES!$A$7:$D$170,4,0)</f>
        <v>0</v>
      </c>
      <c r="G476" s="66">
        <f t="shared" si="13"/>
        <v>0</v>
      </c>
      <c r="H476" s="66"/>
    </row>
    <row r="477" spans="1:8" ht="24" x14ac:dyDescent="0.25">
      <c r="A477" s="63"/>
      <c r="B477" s="64">
        <v>2112042</v>
      </c>
      <c r="C477" s="65" t="s">
        <v>293</v>
      </c>
      <c r="D477" s="64" t="s">
        <v>332</v>
      </c>
      <c r="E477" s="64">
        <v>6</v>
      </c>
      <c r="F477" s="66">
        <f>VLOOKUP(B477,MATERIALES!$A$7:$D$170,4,0)</f>
        <v>0</v>
      </c>
      <c r="G477" s="66">
        <f t="shared" si="13"/>
        <v>0</v>
      </c>
      <c r="H477" s="66"/>
    </row>
    <row r="478" spans="1:8" ht="24" x14ac:dyDescent="0.25">
      <c r="A478" s="63"/>
      <c r="B478" s="64">
        <v>2052244</v>
      </c>
      <c r="C478" s="65" t="s">
        <v>256</v>
      </c>
      <c r="D478" s="64" t="s">
        <v>332</v>
      </c>
      <c r="E478" s="64">
        <v>2</v>
      </c>
      <c r="F478" s="66">
        <f>VLOOKUP(B478,MATERIALES!$A$7:$D$170,4,0)</f>
        <v>0</v>
      </c>
      <c r="G478" s="66">
        <f>E478*F478</f>
        <v>0</v>
      </c>
      <c r="H478" s="66"/>
    </row>
    <row r="479" spans="1:8" ht="36" x14ac:dyDescent="0.25">
      <c r="A479" s="63"/>
      <c r="B479" s="64">
        <v>2060104</v>
      </c>
      <c r="C479" s="65" t="s">
        <v>237</v>
      </c>
      <c r="D479" s="64" t="s">
        <v>332</v>
      </c>
      <c r="E479" s="64">
        <v>2</v>
      </c>
      <c r="F479" s="66">
        <f>VLOOKUP(B479,MATERIALES!$A$7:$D$170,4,0)</f>
        <v>0</v>
      </c>
      <c r="G479" s="66">
        <f t="shared" si="13"/>
        <v>0</v>
      </c>
      <c r="H479" s="66"/>
    </row>
    <row r="480" spans="1:8" ht="24" x14ac:dyDescent="0.25">
      <c r="A480" s="63"/>
      <c r="B480" s="64">
        <v>2802001</v>
      </c>
      <c r="C480" s="65" t="s">
        <v>276</v>
      </c>
      <c r="D480" s="64" t="s">
        <v>332</v>
      </c>
      <c r="E480" s="64">
        <v>1</v>
      </c>
      <c r="F480" s="66">
        <f>VLOOKUP(B480,MATERIALES!$A$7:$D$170,4,0)</f>
        <v>0</v>
      </c>
      <c r="G480" s="66">
        <f t="shared" si="13"/>
        <v>0</v>
      </c>
      <c r="H480" s="66"/>
    </row>
    <row r="481" spans="1:8" ht="24" x14ac:dyDescent="0.25">
      <c r="A481" s="63"/>
      <c r="B481" s="64">
        <v>2502523</v>
      </c>
      <c r="C481" s="65" t="s">
        <v>537</v>
      </c>
      <c r="D481" s="64" t="s">
        <v>332</v>
      </c>
      <c r="E481" s="64">
        <v>3</v>
      </c>
      <c r="F481" s="66">
        <f>VLOOKUP(B481,MATERIALES!$A$7:$D$170,4,0)</f>
        <v>0</v>
      </c>
      <c r="G481" s="66">
        <f t="shared" si="13"/>
        <v>0</v>
      </c>
      <c r="H481" s="66"/>
    </row>
    <row r="482" spans="1:8" ht="24" x14ac:dyDescent="0.25">
      <c r="A482" s="63"/>
      <c r="B482" s="64">
        <v>2601806</v>
      </c>
      <c r="C482" s="65" t="s">
        <v>294</v>
      </c>
      <c r="D482" s="64" t="s">
        <v>332</v>
      </c>
      <c r="E482" s="64">
        <v>6</v>
      </c>
      <c r="F482" s="66">
        <f>VLOOKUP(B482,MATERIALES!$A$7:$D$170,4,0)</f>
        <v>0</v>
      </c>
      <c r="G482" s="66">
        <f t="shared" si="13"/>
        <v>0</v>
      </c>
      <c r="H482" s="66"/>
    </row>
    <row r="483" spans="1:8" x14ac:dyDescent="0.25">
      <c r="A483" s="63"/>
      <c r="B483" s="64">
        <v>2351618</v>
      </c>
      <c r="C483" s="65" t="s">
        <v>540</v>
      </c>
      <c r="D483" s="64" t="s">
        <v>332</v>
      </c>
      <c r="E483" s="64">
        <v>1</v>
      </c>
      <c r="F483" s="66">
        <f>VLOOKUP(B483,MATERIALES!$A$7:$D$170,4,0)</f>
        <v>0</v>
      </c>
      <c r="G483" s="66">
        <f t="shared" si="13"/>
        <v>0</v>
      </c>
      <c r="H483" s="66"/>
    </row>
    <row r="484" spans="1:8" x14ac:dyDescent="0.25">
      <c r="A484" s="63"/>
      <c r="B484" s="64">
        <v>11890109</v>
      </c>
      <c r="C484" s="65" t="s">
        <v>297</v>
      </c>
      <c r="D484" s="64" t="s">
        <v>332</v>
      </c>
      <c r="E484" s="64">
        <v>1</v>
      </c>
      <c r="F484" s="66">
        <f>VLOOKUP(B484,MATERIALES!$A$7:$D$170,4,0)</f>
        <v>0</v>
      </c>
      <c r="G484" s="66">
        <f t="shared" si="13"/>
        <v>0</v>
      </c>
      <c r="H484" s="66"/>
    </row>
    <row r="485" spans="1:8" ht="24" x14ac:dyDescent="0.25">
      <c r="A485" s="63"/>
      <c r="B485" s="64">
        <v>1011139</v>
      </c>
      <c r="C485" s="65" t="s">
        <v>250</v>
      </c>
      <c r="D485" s="64" t="s">
        <v>8</v>
      </c>
      <c r="E485" s="64">
        <v>15</v>
      </c>
      <c r="F485" s="66">
        <f>VLOOKUP(B485,MATERIALES!$A$7:$D$170,4,0)</f>
        <v>0</v>
      </c>
      <c r="G485" s="66">
        <f t="shared" si="13"/>
        <v>0</v>
      </c>
      <c r="H485" s="66"/>
    </row>
    <row r="486" spans="1:8" ht="24" x14ac:dyDescent="0.25">
      <c r="A486" s="63" t="s">
        <v>493</v>
      </c>
      <c r="B486" s="64">
        <v>11754038</v>
      </c>
      <c r="C486" s="65" t="s">
        <v>463</v>
      </c>
      <c r="D486" s="64" t="s">
        <v>332</v>
      </c>
      <c r="E486" s="64">
        <v>0.1</v>
      </c>
      <c r="F486" s="66">
        <f>VLOOKUP(B486,MATERIALES!$A$7:$D$170,4,0)</f>
        <v>0</v>
      </c>
      <c r="G486" s="66">
        <f t="shared" si="13"/>
        <v>0</v>
      </c>
      <c r="H486" s="66">
        <f>SUM(G486:G488)</f>
        <v>0</v>
      </c>
    </row>
    <row r="487" spans="1:8" ht="24" x14ac:dyDescent="0.25">
      <c r="A487" s="63"/>
      <c r="B487" s="64">
        <v>11752019</v>
      </c>
      <c r="C487" s="65" t="s">
        <v>462</v>
      </c>
      <c r="D487" s="64" t="s">
        <v>332</v>
      </c>
      <c r="E487" s="64">
        <v>0.1</v>
      </c>
      <c r="F487" s="66">
        <f>VLOOKUP(B487,MATERIALES!$A$7:$D$170,4,0)</f>
        <v>0</v>
      </c>
      <c r="G487" s="66">
        <f t="shared" si="13"/>
        <v>0</v>
      </c>
      <c r="H487" s="66"/>
    </row>
    <row r="488" spans="1:8" ht="24" x14ac:dyDescent="0.25">
      <c r="A488" s="63"/>
      <c r="B488" s="64">
        <v>11752319</v>
      </c>
      <c r="C488" s="65" t="s">
        <v>461</v>
      </c>
      <c r="D488" s="64" t="s">
        <v>332</v>
      </c>
      <c r="E488" s="64">
        <v>0.5</v>
      </c>
      <c r="F488" s="66">
        <f>VLOOKUP(B488,MATERIALES!$A$7:$D$170,4,0)</f>
        <v>0</v>
      </c>
      <c r="G488" s="66">
        <f t="shared" si="13"/>
        <v>0</v>
      </c>
      <c r="H488" s="66"/>
    </row>
    <row r="489" spans="1:8" ht="24" x14ac:dyDescent="0.25">
      <c r="A489" s="63" t="s">
        <v>492</v>
      </c>
      <c r="B489" s="64">
        <v>2052244</v>
      </c>
      <c r="C489" s="65" t="s">
        <v>256</v>
      </c>
      <c r="D489" s="64" t="s">
        <v>332</v>
      </c>
      <c r="E489" s="64">
        <v>1</v>
      </c>
      <c r="F489" s="66">
        <f>VLOOKUP(B489,MATERIALES!$A$7:$D$170,4,0)</f>
        <v>0</v>
      </c>
      <c r="G489" s="66">
        <f t="shared" si="13"/>
        <v>0</v>
      </c>
      <c r="H489" s="66">
        <f>G489</f>
        <v>0</v>
      </c>
    </row>
    <row r="490" spans="1:8" ht="24" x14ac:dyDescent="0.25">
      <c r="A490" s="63" t="s">
        <v>213</v>
      </c>
      <c r="B490" s="64">
        <v>1015206</v>
      </c>
      <c r="C490" s="65" t="s">
        <v>290</v>
      </c>
      <c r="D490" s="64" t="s">
        <v>8</v>
      </c>
      <c r="E490" s="64">
        <v>11</v>
      </c>
      <c r="F490" s="66">
        <f>VLOOKUP(B490,MATERIALES!$A$7:$D$170,4,0)</f>
        <v>0</v>
      </c>
      <c r="G490" s="66">
        <f t="shared" si="13"/>
        <v>0</v>
      </c>
      <c r="H490" s="66">
        <f>SUM(G490:G495)</f>
        <v>0</v>
      </c>
    </row>
    <row r="491" spans="1:8" ht="24" x14ac:dyDescent="0.25">
      <c r="A491" s="63"/>
      <c r="B491" s="64">
        <v>2282003</v>
      </c>
      <c r="C491" s="65" t="s">
        <v>289</v>
      </c>
      <c r="D491" s="64" t="s">
        <v>332</v>
      </c>
      <c r="E491" s="64">
        <v>1</v>
      </c>
      <c r="F491" s="66">
        <f>VLOOKUP(B491,MATERIALES!$A$7:$D$170,4,0)</f>
        <v>0</v>
      </c>
      <c r="G491" s="66">
        <f t="shared" si="13"/>
        <v>0</v>
      </c>
      <c r="H491" s="66"/>
    </row>
    <row r="492" spans="1:8" x14ac:dyDescent="0.25">
      <c r="A492" s="63"/>
      <c r="B492" s="64">
        <v>2371009</v>
      </c>
      <c r="C492" s="65" t="s">
        <v>315</v>
      </c>
      <c r="D492" s="64" t="s">
        <v>332</v>
      </c>
      <c r="E492" s="64">
        <v>1</v>
      </c>
      <c r="F492" s="66">
        <f>VLOOKUP(B492,MATERIALES!$A$7:$D$170,4,0)</f>
        <v>0</v>
      </c>
      <c r="G492" s="66">
        <f t="shared" si="13"/>
        <v>0</v>
      </c>
      <c r="H492" s="66"/>
    </row>
    <row r="493" spans="1:8" ht="24" x14ac:dyDescent="0.25">
      <c r="A493" s="63"/>
      <c r="B493" s="64">
        <v>2852618</v>
      </c>
      <c r="C493" s="65" t="s">
        <v>316</v>
      </c>
      <c r="D493" s="64" t="s">
        <v>332</v>
      </c>
      <c r="E493" s="64">
        <v>1</v>
      </c>
      <c r="F493" s="66">
        <f>VLOOKUP(B493,MATERIALES!$A$7:$D$170,4,0)</f>
        <v>0</v>
      </c>
      <c r="G493" s="66">
        <f t="shared" si="13"/>
        <v>0</v>
      </c>
      <c r="H493" s="66"/>
    </row>
    <row r="494" spans="1:8" ht="24" x14ac:dyDescent="0.25">
      <c r="A494" s="63"/>
      <c r="B494" s="64">
        <v>7070430</v>
      </c>
      <c r="C494" s="65" t="s">
        <v>317</v>
      </c>
      <c r="D494" s="64" t="s">
        <v>332</v>
      </c>
      <c r="E494" s="64">
        <v>1</v>
      </c>
      <c r="F494" s="66">
        <f>VLOOKUP(B494,MATERIALES!$A$7:$D$170,4,0)</f>
        <v>0</v>
      </c>
      <c r="G494" s="66">
        <f t="shared" si="13"/>
        <v>0</v>
      </c>
      <c r="H494" s="66"/>
    </row>
    <row r="495" spans="1:8" ht="24" x14ac:dyDescent="0.25">
      <c r="A495" s="63"/>
      <c r="B495" s="64">
        <v>2885915</v>
      </c>
      <c r="C495" s="65" t="s">
        <v>318</v>
      </c>
      <c r="D495" s="64" t="s">
        <v>332</v>
      </c>
      <c r="E495" s="64">
        <v>1</v>
      </c>
      <c r="F495" s="66">
        <f>VLOOKUP(B495,MATERIALES!$A$7:$D$170,4,0)</f>
        <v>0</v>
      </c>
      <c r="G495" s="66">
        <f t="shared" si="13"/>
        <v>0</v>
      </c>
      <c r="H495" s="66"/>
    </row>
    <row r="496" spans="1:8" ht="24" x14ac:dyDescent="0.25">
      <c r="A496" s="63" t="s">
        <v>214</v>
      </c>
      <c r="B496" s="64">
        <v>1015206</v>
      </c>
      <c r="C496" s="65" t="s">
        <v>290</v>
      </c>
      <c r="D496" s="64" t="s">
        <v>8</v>
      </c>
      <c r="E496" s="64">
        <v>11</v>
      </c>
      <c r="F496" s="66">
        <f>VLOOKUP(B496,MATERIALES!$A$7:$D$170,4,0)</f>
        <v>0</v>
      </c>
      <c r="G496" s="66">
        <f t="shared" si="13"/>
        <v>0</v>
      </c>
      <c r="H496" s="66">
        <f>SUM(G496:G500)</f>
        <v>0</v>
      </c>
    </row>
    <row r="497" spans="1:8" ht="24" x14ac:dyDescent="0.25">
      <c r="A497" s="63"/>
      <c r="B497" s="64">
        <v>2282003</v>
      </c>
      <c r="C497" s="65" t="s">
        <v>289</v>
      </c>
      <c r="D497" s="64" t="s">
        <v>332</v>
      </c>
      <c r="E497" s="64">
        <v>1</v>
      </c>
      <c r="F497" s="66">
        <f>VLOOKUP(B497,MATERIALES!$A$7:$D$170,4,0)</f>
        <v>0</v>
      </c>
      <c r="G497" s="66">
        <f t="shared" si="13"/>
        <v>0</v>
      </c>
      <c r="H497" s="66"/>
    </row>
    <row r="498" spans="1:8" x14ac:dyDescent="0.25">
      <c r="A498" s="63"/>
      <c r="B498" s="64">
        <v>2371009</v>
      </c>
      <c r="C498" s="65" t="s">
        <v>315</v>
      </c>
      <c r="D498" s="64" t="s">
        <v>332</v>
      </c>
      <c r="E498" s="64">
        <v>1</v>
      </c>
      <c r="F498" s="66">
        <f>VLOOKUP(B498,MATERIALES!$A$7:$D$170,4,0)</f>
        <v>0</v>
      </c>
      <c r="G498" s="66">
        <f t="shared" si="13"/>
        <v>0</v>
      </c>
      <c r="H498" s="66"/>
    </row>
    <row r="499" spans="1:8" ht="24" x14ac:dyDescent="0.25">
      <c r="A499" s="63"/>
      <c r="B499" s="64">
        <v>2852618</v>
      </c>
      <c r="C499" s="65" t="s">
        <v>316</v>
      </c>
      <c r="D499" s="64" t="s">
        <v>332</v>
      </c>
      <c r="E499" s="64">
        <v>1</v>
      </c>
      <c r="F499" s="66">
        <f>VLOOKUP(B499,MATERIALES!$A$7:$D$170,4,0)</f>
        <v>0</v>
      </c>
      <c r="G499" s="66">
        <f t="shared" si="13"/>
        <v>0</v>
      </c>
      <c r="H499" s="66"/>
    </row>
    <row r="500" spans="1:8" ht="24" x14ac:dyDescent="0.25">
      <c r="A500" s="63"/>
      <c r="B500" s="64">
        <v>7070430</v>
      </c>
      <c r="C500" s="65" t="s">
        <v>317</v>
      </c>
      <c r="D500" s="64" t="s">
        <v>332</v>
      </c>
      <c r="E500" s="64">
        <v>1</v>
      </c>
      <c r="F500" s="66">
        <f>VLOOKUP(B500,MATERIALES!$A$7:$D$170,4,0)</f>
        <v>0</v>
      </c>
      <c r="G500" s="66">
        <f t="shared" si="13"/>
        <v>0</v>
      </c>
      <c r="H500" s="66"/>
    </row>
    <row r="501" spans="1:8" ht="24" x14ac:dyDescent="0.25">
      <c r="A501" s="63" t="s">
        <v>215</v>
      </c>
      <c r="B501" s="64">
        <v>1015206</v>
      </c>
      <c r="C501" s="65" t="s">
        <v>290</v>
      </c>
      <c r="D501" s="64" t="s">
        <v>8</v>
      </c>
      <c r="E501" s="64">
        <v>27</v>
      </c>
      <c r="F501" s="66">
        <f>VLOOKUP(B501,MATERIALES!$A$7:$D$170,4,0)</f>
        <v>0</v>
      </c>
      <c r="G501" s="66">
        <f t="shared" si="13"/>
        <v>0</v>
      </c>
      <c r="H501" s="66">
        <f>SUM(G501:G507)</f>
        <v>0</v>
      </c>
    </row>
    <row r="502" spans="1:8" ht="24" x14ac:dyDescent="0.25">
      <c r="A502" s="63"/>
      <c r="B502" s="64">
        <v>2282003</v>
      </c>
      <c r="C502" s="65" t="s">
        <v>289</v>
      </c>
      <c r="D502" s="64" t="s">
        <v>332</v>
      </c>
      <c r="E502" s="64">
        <v>4</v>
      </c>
      <c r="F502" s="66">
        <f>VLOOKUP(B502,MATERIALES!$A$7:$D$170,4,0)</f>
        <v>0</v>
      </c>
      <c r="G502" s="66">
        <f t="shared" si="13"/>
        <v>0</v>
      </c>
      <c r="H502" s="66"/>
    </row>
    <row r="503" spans="1:8" x14ac:dyDescent="0.25">
      <c r="A503" s="63"/>
      <c r="B503" s="64">
        <v>2371009</v>
      </c>
      <c r="C503" s="65" t="s">
        <v>315</v>
      </c>
      <c r="D503" s="64" t="s">
        <v>332</v>
      </c>
      <c r="E503" s="64">
        <v>2</v>
      </c>
      <c r="F503" s="66">
        <f>VLOOKUP(B503,MATERIALES!$A$7:$D$170,4,0)</f>
        <v>0</v>
      </c>
      <c r="G503" s="66">
        <f t="shared" si="13"/>
        <v>0</v>
      </c>
      <c r="H503" s="66"/>
    </row>
    <row r="504" spans="1:8" ht="24" x14ac:dyDescent="0.25">
      <c r="A504" s="63"/>
      <c r="B504" s="64">
        <v>2852618</v>
      </c>
      <c r="C504" s="65" t="s">
        <v>316</v>
      </c>
      <c r="D504" s="64" t="s">
        <v>332</v>
      </c>
      <c r="E504" s="64">
        <v>1</v>
      </c>
      <c r="F504" s="66">
        <f>VLOOKUP(B504,MATERIALES!$A$7:$D$170,4,0)</f>
        <v>0</v>
      </c>
      <c r="G504" s="66">
        <f t="shared" si="13"/>
        <v>0</v>
      </c>
      <c r="H504" s="66"/>
    </row>
    <row r="505" spans="1:8" ht="24" x14ac:dyDescent="0.25">
      <c r="A505" s="63"/>
      <c r="B505" s="64">
        <v>7070430</v>
      </c>
      <c r="C505" s="65" t="s">
        <v>317</v>
      </c>
      <c r="D505" s="64" t="s">
        <v>332</v>
      </c>
      <c r="E505" s="64">
        <v>1</v>
      </c>
      <c r="F505" s="66">
        <f>VLOOKUP(B505,MATERIALES!$A$7:$D$170,4,0)</f>
        <v>0</v>
      </c>
      <c r="G505" s="66">
        <f t="shared" si="13"/>
        <v>0</v>
      </c>
      <c r="H505" s="66"/>
    </row>
    <row r="506" spans="1:8" ht="24" x14ac:dyDescent="0.25">
      <c r="A506" s="63"/>
      <c r="B506" s="64">
        <v>2010703</v>
      </c>
      <c r="C506" s="65" t="s">
        <v>291</v>
      </c>
      <c r="D506" s="64" t="s">
        <v>332</v>
      </c>
      <c r="E506" s="64">
        <v>1</v>
      </c>
      <c r="F506" s="66">
        <f>VLOOKUP(B506,MATERIALES!$A$7:$D$170,4,0)</f>
        <v>0</v>
      </c>
      <c r="G506" s="66">
        <f t="shared" si="13"/>
        <v>0</v>
      </c>
      <c r="H506" s="66"/>
    </row>
    <row r="507" spans="1:8" ht="24" x14ac:dyDescent="0.25">
      <c r="A507" s="63"/>
      <c r="B507" s="64">
        <v>2885915</v>
      </c>
      <c r="C507" s="65" t="s">
        <v>318</v>
      </c>
      <c r="D507" s="64" t="s">
        <v>332</v>
      </c>
      <c r="E507" s="64">
        <v>1</v>
      </c>
      <c r="F507" s="66">
        <f>VLOOKUP(B507,MATERIALES!$A$7:$D$170,4,0)</f>
        <v>0</v>
      </c>
      <c r="G507" s="66">
        <f t="shared" si="13"/>
        <v>0</v>
      </c>
      <c r="H507" s="66"/>
    </row>
    <row r="508" spans="1:8" ht="24" x14ac:dyDescent="0.25">
      <c r="A508" s="63" t="s">
        <v>216</v>
      </c>
      <c r="B508" s="64">
        <v>1015206</v>
      </c>
      <c r="C508" s="65" t="s">
        <v>290</v>
      </c>
      <c r="D508" s="64" t="s">
        <v>8</v>
      </c>
      <c r="E508" s="64">
        <v>14</v>
      </c>
      <c r="F508" s="66">
        <f>VLOOKUP(B508,MATERIALES!$A$7:$D$170,4,0)</f>
        <v>0</v>
      </c>
      <c r="G508" s="66">
        <f t="shared" si="13"/>
        <v>0</v>
      </c>
      <c r="H508" s="66">
        <f>SUM(G508:G514)</f>
        <v>0</v>
      </c>
    </row>
    <row r="509" spans="1:8" ht="24" x14ac:dyDescent="0.25">
      <c r="A509" s="63"/>
      <c r="B509" s="64">
        <v>2282003</v>
      </c>
      <c r="C509" s="65" t="s">
        <v>289</v>
      </c>
      <c r="D509" s="64" t="s">
        <v>332</v>
      </c>
      <c r="E509" s="64">
        <v>3</v>
      </c>
      <c r="F509" s="66">
        <f>VLOOKUP(B509,MATERIALES!$A$7:$D$170,4,0)</f>
        <v>0</v>
      </c>
      <c r="G509" s="66">
        <f t="shared" si="13"/>
        <v>0</v>
      </c>
      <c r="H509" s="66"/>
    </row>
    <row r="510" spans="1:8" x14ac:dyDescent="0.25">
      <c r="A510" s="63"/>
      <c r="B510" s="64">
        <v>2371009</v>
      </c>
      <c r="C510" s="65" t="s">
        <v>315</v>
      </c>
      <c r="D510" s="64" t="s">
        <v>332</v>
      </c>
      <c r="E510" s="64">
        <v>1</v>
      </c>
      <c r="F510" s="66">
        <f>VLOOKUP(B510,MATERIALES!$A$7:$D$170,4,0)</f>
        <v>0</v>
      </c>
      <c r="G510" s="66">
        <f t="shared" si="13"/>
        <v>0</v>
      </c>
      <c r="H510" s="66"/>
    </row>
    <row r="511" spans="1:8" ht="24" x14ac:dyDescent="0.25">
      <c r="A511" s="63"/>
      <c r="B511" s="64">
        <v>2852618</v>
      </c>
      <c r="C511" s="65" t="s">
        <v>316</v>
      </c>
      <c r="D511" s="64" t="s">
        <v>332</v>
      </c>
      <c r="E511" s="64">
        <v>1</v>
      </c>
      <c r="F511" s="66">
        <f>VLOOKUP(B511,MATERIALES!$A$7:$D$170,4,0)</f>
        <v>0</v>
      </c>
      <c r="G511" s="66">
        <f t="shared" si="13"/>
        <v>0</v>
      </c>
      <c r="H511" s="66"/>
    </row>
    <row r="512" spans="1:8" ht="24" x14ac:dyDescent="0.25">
      <c r="A512" s="63"/>
      <c r="B512" s="64">
        <v>7070430</v>
      </c>
      <c r="C512" s="65" t="s">
        <v>317</v>
      </c>
      <c r="D512" s="64" t="s">
        <v>332</v>
      </c>
      <c r="E512" s="64">
        <v>1</v>
      </c>
      <c r="F512" s="66">
        <f>VLOOKUP(B512,MATERIALES!$A$7:$D$170,4,0)</f>
        <v>0</v>
      </c>
      <c r="G512" s="66">
        <f t="shared" si="13"/>
        <v>0</v>
      </c>
      <c r="H512" s="66"/>
    </row>
    <row r="513" spans="1:8" ht="24" x14ac:dyDescent="0.25">
      <c r="A513" s="63"/>
      <c r="B513" s="64">
        <v>2010703</v>
      </c>
      <c r="C513" s="65" t="s">
        <v>291</v>
      </c>
      <c r="D513" s="64" t="s">
        <v>332</v>
      </c>
      <c r="E513" s="64">
        <v>1</v>
      </c>
      <c r="F513" s="66">
        <f>VLOOKUP(B513,MATERIALES!$A$7:$D$170,4,0)</f>
        <v>0</v>
      </c>
      <c r="G513" s="66">
        <f t="shared" si="13"/>
        <v>0</v>
      </c>
      <c r="H513" s="66"/>
    </row>
    <row r="514" spans="1:8" ht="24" x14ac:dyDescent="0.25">
      <c r="A514" s="63"/>
      <c r="B514" s="64">
        <v>2885915</v>
      </c>
      <c r="C514" s="65" t="s">
        <v>318</v>
      </c>
      <c r="D514" s="64" t="s">
        <v>332</v>
      </c>
      <c r="E514" s="64">
        <v>1</v>
      </c>
      <c r="F514" s="66">
        <f>VLOOKUP(B514,MATERIALES!$A$7:$D$170,4,0)</f>
        <v>0</v>
      </c>
      <c r="G514" s="66">
        <f t="shared" si="13"/>
        <v>0</v>
      </c>
      <c r="H514" s="66"/>
    </row>
    <row r="515" spans="1:8" ht="24" x14ac:dyDescent="0.25">
      <c r="A515" s="63" t="s">
        <v>498</v>
      </c>
      <c r="B515" s="64">
        <v>1015206</v>
      </c>
      <c r="C515" s="65" t="s">
        <v>290</v>
      </c>
      <c r="D515" s="64" t="s">
        <v>8</v>
      </c>
      <c r="E515" s="64">
        <v>20</v>
      </c>
      <c r="F515" s="66">
        <f>VLOOKUP(B515,MATERIALES!$A$7:$D$170,4,0)</f>
        <v>0</v>
      </c>
      <c r="G515" s="66">
        <f t="shared" si="13"/>
        <v>0</v>
      </c>
      <c r="H515" s="66">
        <f>SUM(G515:G520)</f>
        <v>0</v>
      </c>
    </row>
    <row r="516" spans="1:8" ht="24" x14ac:dyDescent="0.25">
      <c r="A516" s="63"/>
      <c r="B516" s="64">
        <v>2282003</v>
      </c>
      <c r="C516" s="65" t="s">
        <v>289</v>
      </c>
      <c r="D516" s="64" t="s">
        <v>332</v>
      </c>
      <c r="E516" s="64">
        <v>3</v>
      </c>
      <c r="F516" s="66">
        <f>VLOOKUP(B516,MATERIALES!$A$7:$D$170,4,0)</f>
        <v>0</v>
      </c>
      <c r="G516" s="66">
        <f t="shared" si="13"/>
        <v>0</v>
      </c>
      <c r="H516" s="66"/>
    </row>
    <row r="517" spans="1:8" x14ac:dyDescent="0.25">
      <c r="A517" s="63"/>
      <c r="B517" s="64">
        <v>2371009</v>
      </c>
      <c r="C517" s="65" t="s">
        <v>315</v>
      </c>
      <c r="D517" s="64" t="s">
        <v>332</v>
      </c>
      <c r="E517" s="64">
        <v>1</v>
      </c>
      <c r="F517" s="66">
        <f>VLOOKUP(B517,MATERIALES!$A$7:$D$170,4,0)</f>
        <v>0</v>
      </c>
      <c r="G517" s="66">
        <f t="shared" si="13"/>
        <v>0</v>
      </c>
      <c r="H517" s="66"/>
    </row>
    <row r="518" spans="1:8" ht="24" x14ac:dyDescent="0.25">
      <c r="A518" s="63"/>
      <c r="B518" s="64">
        <v>2010703</v>
      </c>
      <c r="C518" s="65" t="s">
        <v>291</v>
      </c>
      <c r="D518" s="64" t="s">
        <v>332</v>
      </c>
      <c r="E518" s="64">
        <v>1</v>
      </c>
      <c r="F518" s="66">
        <f>VLOOKUP(B518,MATERIALES!$A$7:$D$170,4,0)</f>
        <v>0</v>
      </c>
      <c r="G518" s="66">
        <f t="shared" si="13"/>
        <v>0</v>
      </c>
      <c r="H518" s="66"/>
    </row>
    <row r="519" spans="1:8" ht="24" x14ac:dyDescent="0.25">
      <c r="A519" s="63"/>
      <c r="B519" s="64">
        <v>2988216</v>
      </c>
      <c r="C519" s="65" t="s">
        <v>271</v>
      </c>
      <c r="D519" s="64" t="s">
        <v>332</v>
      </c>
      <c r="E519" s="64">
        <v>1</v>
      </c>
      <c r="F519" s="66">
        <f>VLOOKUP(B519,MATERIALES!$A$7:$D$170,4,0)</f>
        <v>0</v>
      </c>
      <c r="G519" s="66">
        <f t="shared" ref="G519:G571" si="14">E519*F519</f>
        <v>0</v>
      </c>
      <c r="H519" s="66"/>
    </row>
    <row r="520" spans="1:8" ht="24" x14ac:dyDescent="0.25">
      <c r="A520" s="63"/>
      <c r="B520" s="64">
        <v>2820111</v>
      </c>
      <c r="C520" s="65" t="s">
        <v>234</v>
      </c>
      <c r="D520" s="64" t="s">
        <v>332</v>
      </c>
      <c r="E520" s="64">
        <v>1</v>
      </c>
      <c r="F520" s="66">
        <f>VLOOKUP(B520,MATERIALES!$A$7:$D$170,4,0)</f>
        <v>0</v>
      </c>
      <c r="G520" s="66">
        <f t="shared" si="14"/>
        <v>0</v>
      </c>
      <c r="H520" s="66"/>
    </row>
    <row r="521" spans="1:8" ht="24" x14ac:dyDescent="0.25">
      <c r="A521" s="63" t="s">
        <v>217</v>
      </c>
      <c r="B521" s="64">
        <v>1015206</v>
      </c>
      <c r="C521" s="65" t="s">
        <v>290</v>
      </c>
      <c r="D521" s="64" t="s">
        <v>8</v>
      </c>
      <c r="E521" s="64">
        <v>25</v>
      </c>
      <c r="F521" s="66">
        <f>VLOOKUP(B521,MATERIALES!$A$7:$D$170,4,0)</f>
        <v>0</v>
      </c>
      <c r="G521" s="66">
        <f t="shared" si="14"/>
        <v>0</v>
      </c>
      <c r="H521" s="66">
        <f>SUM(G521:G526)</f>
        <v>0</v>
      </c>
    </row>
    <row r="522" spans="1:8" ht="24" x14ac:dyDescent="0.25">
      <c r="A522" s="63"/>
      <c r="B522" s="64">
        <v>2282003</v>
      </c>
      <c r="C522" s="65" t="s">
        <v>289</v>
      </c>
      <c r="D522" s="64" t="s">
        <v>332</v>
      </c>
      <c r="E522" s="64">
        <v>4</v>
      </c>
      <c r="F522" s="66">
        <f>VLOOKUP(B522,MATERIALES!$A$7:$D$170,4,0)</f>
        <v>0</v>
      </c>
      <c r="G522" s="66">
        <f t="shared" si="14"/>
        <v>0</v>
      </c>
      <c r="H522" s="66"/>
    </row>
    <row r="523" spans="1:8" x14ac:dyDescent="0.25">
      <c r="A523" s="63"/>
      <c r="B523" s="64">
        <v>2371009</v>
      </c>
      <c r="C523" s="65" t="s">
        <v>315</v>
      </c>
      <c r="D523" s="64" t="s">
        <v>332</v>
      </c>
      <c r="E523" s="64">
        <v>2</v>
      </c>
      <c r="F523" s="66">
        <f>VLOOKUP(B523,MATERIALES!$A$7:$D$170,4,0)</f>
        <v>0</v>
      </c>
      <c r="G523" s="66">
        <f t="shared" si="14"/>
        <v>0</v>
      </c>
      <c r="H523" s="66"/>
    </row>
    <row r="524" spans="1:8" ht="24" x14ac:dyDescent="0.25">
      <c r="A524" s="63"/>
      <c r="B524" s="64">
        <v>2852618</v>
      </c>
      <c r="C524" s="65" t="s">
        <v>316</v>
      </c>
      <c r="D524" s="64" t="s">
        <v>332</v>
      </c>
      <c r="E524" s="64">
        <v>1</v>
      </c>
      <c r="F524" s="66">
        <f>VLOOKUP(B524,MATERIALES!$A$7:$D$170,4,0)</f>
        <v>0</v>
      </c>
      <c r="G524" s="66">
        <f t="shared" si="14"/>
        <v>0</v>
      </c>
      <c r="H524" s="66"/>
    </row>
    <row r="525" spans="1:8" ht="24" x14ac:dyDescent="0.25">
      <c r="A525" s="63"/>
      <c r="B525" s="64">
        <v>7070430</v>
      </c>
      <c r="C525" s="65" t="s">
        <v>317</v>
      </c>
      <c r="D525" s="64" t="s">
        <v>332</v>
      </c>
      <c r="E525" s="64">
        <v>1</v>
      </c>
      <c r="F525" s="66">
        <f>VLOOKUP(B525,MATERIALES!$A$7:$D$170,4,0)</f>
        <v>0</v>
      </c>
      <c r="G525" s="66">
        <f t="shared" si="14"/>
        <v>0</v>
      </c>
      <c r="H525" s="66"/>
    </row>
    <row r="526" spans="1:8" ht="24" x14ac:dyDescent="0.25">
      <c r="A526" s="63"/>
      <c r="B526" s="64">
        <v>2010703</v>
      </c>
      <c r="C526" s="65" t="s">
        <v>291</v>
      </c>
      <c r="D526" s="64" t="s">
        <v>332</v>
      </c>
      <c r="E526" s="64">
        <v>1</v>
      </c>
      <c r="F526" s="66">
        <f>VLOOKUP(B526,MATERIALES!$A$7:$D$170,4,0)</f>
        <v>0</v>
      </c>
      <c r="G526" s="66">
        <f t="shared" si="14"/>
        <v>0</v>
      </c>
      <c r="H526" s="66"/>
    </row>
    <row r="527" spans="1:8" ht="24" x14ac:dyDescent="0.25">
      <c r="A527" s="63" t="s">
        <v>218</v>
      </c>
      <c r="B527" s="64">
        <v>1015206</v>
      </c>
      <c r="C527" s="65" t="s">
        <v>290</v>
      </c>
      <c r="D527" s="64" t="s">
        <v>8</v>
      </c>
      <c r="E527" s="64">
        <v>14</v>
      </c>
      <c r="F527" s="66">
        <f>VLOOKUP(B527,MATERIALES!$A$7:$D$170,4,0)</f>
        <v>0</v>
      </c>
      <c r="G527" s="66">
        <f t="shared" si="14"/>
        <v>0</v>
      </c>
      <c r="H527" s="66">
        <f>SUM(G527:G532)</f>
        <v>0</v>
      </c>
    </row>
    <row r="528" spans="1:8" ht="24" x14ac:dyDescent="0.25">
      <c r="A528" s="63"/>
      <c r="B528" s="64">
        <v>2282003</v>
      </c>
      <c r="C528" s="65" t="s">
        <v>289</v>
      </c>
      <c r="D528" s="64" t="s">
        <v>332</v>
      </c>
      <c r="E528" s="64">
        <v>3</v>
      </c>
      <c r="F528" s="66">
        <f>VLOOKUP(B528,MATERIALES!$A$7:$D$170,4,0)</f>
        <v>0</v>
      </c>
      <c r="G528" s="66">
        <f t="shared" si="14"/>
        <v>0</v>
      </c>
      <c r="H528" s="66"/>
    </row>
    <row r="529" spans="1:8" x14ac:dyDescent="0.25">
      <c r="A529" s="63"/>
      <c r="B529" s="64">
        <v>2371009</v>
      </c>
      <c r="C529" s="65" t="s">
        <v>315</v>
      </c>
      <c r="D529" s="64" t="s">
        <v>332</v>
      </c>
      <c r="E529" s="64">
        <v>1</v>
      </c>
      <c r="F529" s="66">
        <f>VLOOKUP(B529,MATERIALES!$A$7:$D$170,4,0)</f>
        <v>0</v>
      </c>
      <c r="G529" s="66">
        <f t="shared" si="14"/>
        <v>0</v>
      </c>
      <c r="H529" s="66"/>
    </row>
    <row r="530" spans="1:8" ht="24" x14ac:dyDescent="0.25">
      <c r="A530" s="63"/>
      <c r="B530" s="64">
        <v>2852618</v>
      </c>
      <c r="C530" s="65" t="s">
        <v>316</v>
      </c>
      <c r="D530" s="64" t="s">
        <v>332</v>
      </c>
      <c r="E530" s="64">
        <v>1</v>
      </c>
      <c r="F530" s="66">
        <f>VLOOKUP(B530,MATERIALES!$A$7:$D$170,4,0)</f>
        <v>0</v>
      </c>
      <c r="G530" s="66">
        <f t="shared" si="14"/>
        <v>0</v>
      </c>
      <c r="H530" s="66"/>
    </row>
    <row r="531" spans="1:8" ht="24" x14ac:dyDescent="0.25">
      <c r="A531" s="63"/>
      <c r="B531" s="64">
        <v>7070430</v>
      </c>
      <c r="C531" s="65" t="s">
        <v>317</v>
      </c>
      <c r="D531" s="64" t="s">
        <v>332</v>
      </c>
      <c r="E531" s="64">
        <v>1</v>
      </c>
      <c r="F531" s="66">
        <f>VLOOKUP(B531,MATERIALES!$A$7:$D$170,4,0)</f>
        <v>0</v>
      </c>
      <c r="G531" s="66">
        <f t="shared" si="14"/>
        <v>0</v>
      </c>
      <c r="H531" s="66"/>
    </row>
    <row r="532" spans="1:8" ht="24" x14ac:dyDescent="0.25">
      <c r="A532" s="63"/>
      <c r="B532" s="64">
        <v>2010703</v>
      </c>
      <c r="C532" s="65" t="s">
        <v>291</v>
      </c>
      <c r="D532" s="64" t="s">
        <v>332</v>
      </c>
      <c r="E532" s="64">
        <v>1</v>
      </c>
      <c r="F532" s="66">
        <f>VLOOKUP(B532,MATERIALES!$A$7:$D$170,4,0)</f>
        <v>0</v>
      </c>
      <c r="G532" s="66">
        <f t="shared" si="14"/>
        <v>0</v>
      </c>
      <c r="H532" s="66"/>
    </row>
    <row r="533" spans="1:8" ht="24" x14ac:dyDescent="0.25">
      <c r="A533" s="63" t="s">
        <v>499</v>
      </c>
      <c r="B533" s="64">
        <v>1015206</v>
      </c>
      <c r="C533" s="65" t="s">
        <v>290</v>
      </c>
      <c r="D533" s="64" t="s">
        <v>8</v>
      </c>
      <c r="E533" s="64">
        <v>43</v>
      </c>
      <c r="F533" s="66">
        <f>VLOOKUP(B533,MATERIALES!$A$7:$D$170,4,0)</f>
        <v>0</v>
      </c>
      <c r="G533" s="66">
        <f t="shared" si="14"/>
        <v>0</v>
      </c>
      <c r="H533" s="66">
        <f>SUM(G533:G539)</f>
        <v>0</v>
      </c>
    </row>
    <row r="534" spans="1:8" ht="24" x14ac:dyDescent="0.25">
      <c r="A534" s="63"/>
      <c r="B534" s="64">
        <v>2282003</v>
      </c>
      <c r="C534" s="65" t="s">
        <v>289</v>
      </c>
      <c r="D534" s="64" t="s">
        <v>332</v>
      </c>
      <c r="E534" s="64">
        <v>3</v>
      </c>
      <c r="F534" s="66">
        <f>VLOOKUP(B534,MATERIALES!$A$7:$D$170,4,0)</f>
        <v>0</v>
      </c>
      <c r="G534" s="66">
        <f t="shared" si="14"/>
        <v>0</v>
      </c>
      <c r="H534" s="66"/>
    </row>
    <row r="535" spans="1:8" x14ac:dyDescent="0.25">
      <c r="A535" s="63"/>
      <c r="B535" s="64">
        <v>2371009</v>
      </c>
      <c r="C535" s="65" t="s">
        <v>315</v>
      </c>
      <c r="D535" s="64" t="s">
        <v>332</v>
      </c>
      <c r="E535" s="64">
        <v>2</v>
      </c>
      <c r="F535" s="66">
        <f>VLOOKUP(B535,MATERIALES!$A$7:$D$170,4,0)</f>
        <v>0</v>
      </c>
      <c r="G535" s="66">
        <f t="shared" si="14"/>
        <v>0</v>
      </c>
      <c r="H535" s="66"/>
    </row>
    <row r="536" spans="1:8" ht="24" x14ac:dyDescent="0.25">
      <c r="A536" s="63"/>
      <c r="B536" s="64">
        <v>2010703</v>
      </c>
      <c r="C536" s="65" t="s">
        <v>291</v>
      </c>
      <c r="D536" s="64" t="s">
        <v>332</v>
      </c>
      <c r="E536" s="64">
        <v>1</v>
      </c>
      <c r="F536" s="66">
        <f>VLOOKUP(B536,MATERIALES!$A$7:$D$170,4,0)</f>
        <v>0</v>
      </c>
      <c r="G536" s="66">
        <f t="shared" si="14"/>
        <v>0</v>
      </c>
      <c r="H536" s="66"/>
    </row>
    <row r="537" spans="1:8" ht="24" x14ac:dyDescent="0.25">
      <c r="A537" s="63"/>
      <c r="B537" s="64">
        <v>2988216</v>
      </c>
      <c r="C537" s="65" t="s">
        <v>271</v>
      </c>
      <c r="D537" s="64" t="s">
        <v>332</v>
      </c>
      <c r="E537" s="64">
        <v>1</v>
      </c>
      <c r="F537" s="66">
        <f>VLOOKUP(B537,MATERIALES!$A$7:$D$170,4,0)</f>
        <v>0</v>
      </c>
      <c r="G537" s="66">
        <f t="shared" si="14"/>
        <v>0</v>
      </c>
      <c r="H537" s="66"/>
    </row>
    <row r="538" spans="1:8" ht="24" x14ac:dyDescent="0.25">
      <c r="A538" s="63"/>
      <c r="B538" s="64">
        <v>2852618</v>
      </c>
      <c r="C538" s="65" t="s">
        <v>316</v>
      </c>
      <c r="D538" s="64" t="s">
        <v>332</v>
      </c>
      <c r="E538" s="64">
        <v>1</v>
      </c>
      <c r="F538" s="66">
        <f>VLOOKUP(B538,MATERIALES!$A$7:$D$170,4,0)</f>
        <v>0</v>
      </c>
      <c r="G538" s="66">
        <f t="shared" si="14"/>
        <v>0</v>
      </c>
      <c r="H538" s="66"/>
    </row>
    <row r="539" spans="1:8" ht="24" x14ac:dyDescent="0.25">
      <c r="A539" s="63"/>
      <c r="B539" s="64">
        <v>7070430</v>
      </c>
      <c r="C539" s="65" t="s">
        <v>317</v>
      </c>
      <c r="D539" s="64" t="s">
        <v>332</v>
      </c>
      <c r="E539" s="64">
        <v>1</v>
      </c>
      <c r="F539" s="66">
        <f>VLOOKUP(B539,MATERIALES!$A$7:$D$170,4,0)</f>
        <v>0</v>
      </c>
      <c r="G539" s="66">
        <f t="shared" si="14"/>
        <v>0</v>
      </c>
      <c r="H539" s="66"/>
    </row>
    <row r="540" spans="1:8" ht="24" x14ac:dyDescent="0.25">
      <c r="A540" s="63" t="s">
        <v>500</v>
      </c>
      <c r="B540" s="64">
        <v>1015206</v>
      </c>
      <c r="C540" s="65" t="s">
        <v>290</v>
      </c>
      <c r="D540" s="64" t="s">
        <v>8</v>
      </c>
      <c r="E540" s="64">
        <v>15</v>
      </c>
      <c r="F540" s="66">
        <f>VLOOKUP(B540,MATERIALES!$A$7:$D$170,4,0)</f>
        <v>0</v>
      </c>
      <c r="G540" s="66">
        <f t="shared" si="14"/>
        <v>0</v>
      </c>
      <c r="H540" s="66">
        <f>SUM(G540:G546)</f>
        <v>0</v>
      </c>
    </row>
    <row r="541" spans="1:8" ht="24" x14ac:dyDescent="0.25">
      <c r="A541" s="63"/>
      <c r="B541" s="64">
        <v>2282003</v>
      </c>
      <c r="C541" s="65" t="s">
        <v>289</v>
      </c>
      <c r="D541" s="64" t="s">
        <v>332</v>
      </c>
      <c r="E541" s="64">
        <v>3</v>
      </c>
      <c r="F541" s="66">
        <f>VLOOKUP(B541,MATERIALES!$A$7:$D$170,4,0)</f>
        <v>0</v>
      </c>
      <c r="G541" s="66">
        <f t="shared" si="14"/>
        <v>0</v>
      </c>
      <c r="H541" s="66"/>
    </row>
    <row r="542" spans="1:8" x14ac:dyDescent="0.25">
      <c r="A542" s="63"/>
      <c r="B542" s="64">
        <v>2371009</v>
      </c>
      <c r="C542" s="65" t="s">
        <v>315</v>
      </c>
      <c r="D542" s="64" t="s">
        <v>332</v>
      </c>
      <c r="E542" s="64">
        <v>2</v>
      </c>
      <c r="F542" s="66">
        <f>VLOOKUP(B542,MATERIALES!$A$7:$D$170,4,0)</f>
        <v>0</v>
      </c>
      <c r="G542" s="66">
        <f t="shared" si="14"/>
        <v>0</v>
      </c>
      <c r="H542" s="66"/>
    </row>
    <row r="543" spans="1:8" ht="24" x14ac:dyDescent="0.25">
      <c r="A543" s="63"/>
      <c r="B543" s="64">
        <v>2010703</v>
      </c>
      <c r="C543" s="65" t="s">
        <v>291</v>
      </c>
      <c r="D543" s="64" t="s">
        <v>332</v>
      </c>
      <c r="E543" s="64">
        <v>1</v>
      </c>
      <c r="F543" s="66">
        <f>VLOOKUP(B543,MATERIALES!$A$7:$D$170,4,0)</f>
        <v>0</v>
      </c>
      <c r="G543" s="66">
        <f t="shared" si="14"/>
        <v>0</v>
      </c>
      <c r="H543" s="66"/>
    </row>
    <row r="544" spans="1:8" ht="24" x14ac:dyDescent="0.25">
      <c r="A544" s="63"/>
      <c r="B544" s="64">
        <v>2988216</v>
      </c>
      <c r="C544" s="65" t="s">
        <v>271</v>
      </c>
      <c r="D544" s="64" t="s">
        <v>332</v>
      </c>
      <c r="E544" s="64">
        <v>1</v>
      </c>
      <c r="F544" s="66">
        <f>VLOOKUP(B544,MATERIALES!$A$7:$D$170,4,0)</f>
        <v>0</v>
      </c>
      <c r="G544" s="66">
        <f t="shared" si="14"/>
        <v>0</v>
      </c>
      <c r="H544" s="66"/>
    </row>
    <row r="545" spans="1:8" ht="24" x14ac:dyDescent="0.25">
      <c r="A545" s="63"/>
      <c r="B545" s="64">
        <v>2852618</v>
      </c>
      <c r="C545" s="65" t="s">
        <v>316</v>
      </c>
      <c r="D545" s="64" t="s">
        <v>332</v>
      </c>
      <c r="E545" s="64">
        <v>1</v>
      </c>
      <c r="F545" s="66">
        <f>VLOOKUP(B545,MATERIALES!$A$7:$D$170,4,0)</f>
        <v>0</v>
      </c>
      <c r="G545" s="66">
        <f t="shared" si="14"/>
        <v>0</v>
      </c>
      <c r="H545" s="66"/>
    </row>
    <row r="546" spans="1:8" ht="24" x14ac:dyDescent="0.25">
      <c r="A546" s="63"/>
      <c r="B546" s="64">
        <v>7070430</v>
      </c>
      <c r="C546" s="65" t="s">
        <v>317</v>
      </c>
      <c r="D546" s="64" t="s">
        <v>332</v>
      </c>
      <c r="E546" s="64">
        <v>1</v>
      </c>
      <c r="F546" s="66">
        <f>VLOOKUP(B546,MATERIALES!$A$7:$D$170,4,0)</f>
        <v>0</v>
      </c>
      <c r="G546" s="66">
        <f t="shared" si="14"/>
        <v>0</v>
      </c>
      <c r="H546" s="66"/>
    </row>
    <row r="547" spans="1:8" ht="24" x14ac:dyDescent="0.25">
      <c r="A547" s="63" t="s">
        <v>501</v>
      </c>
      <c r="B547" s="64">
        <v>3017004</v>
      </c>
      <c r="C547" s="65" t="s">
        <v>538</v>
      </c>
      <c r="D547" s="64" t="s">
        <v>332</v>
      </c>
      <c r="E547" s="64">
        <v>1</v>
      </c>
      <c r="F547" s="66">
        <f>VLOOKUP(B547,MATERIALES!$A$7:$D$170,4,0)</f>
        <v>0</v>
      </c>
      <c r="G547" s="66">
        <f t="shared" si="14"/>
        <v>0</v>
      </c>
      <c r="H547" s="66">
        <f>SUM(G547:G551)</f>
        <v>0</v>
      </c>
    </row>
    <row r="548" spans="1:8" ht="24" x14ac:dyDescent="0.25">
      <c r="A548" s="63"/>
      <c r="B548" s="64">
        <v>1021739</v>
      </c>
      <c r="C548" s="65" t="s">
        <v>258</v>
      </c>
      <c r="D548" s="64" t="s">
        <v>8</v>
      </c>
      <c r="E548" s="64">
        <v>6</v>
      </c>
      <c r="F548" s="66">
        <f>VLOOKUP(B548,MATERIALES!$A$7:$D$170,4,0)</f>
        <v>0</v>
      </c>
      <c r="G548" s="66">
        <f t="shared" si="14"/>
        <v>0</v>
      </c>
      <c r="H548" s="66"/>
    </row>
    <row r="549" spans="1:8" ht="36" x14ac:dyDescent="0.25">
      <c r="A549" s="63"/>
      <c r="B549" s="64">
        <v>2194839</v>
      </c>
      <c r="C549" s="65" t="s">
        <v>247</v>
      </c>
      <c r="D549" s="64" t="s">
        <v>332</v>
      </c>
      <c r="E549" s="64">
        <v>4</v>
      </c>
      <c r="F549" s="66">
        <f>VLOOKUP(B549,MATERIALES!$A$7:$D$170,4,0)</f>
        <v>0</v>
      </c>
      <c r="G549" s="66">
        <f t="shared" si="14"/>
        <v>0</v>
      </c>
      <c r="H549" s="66"/>
    </row>
    <row r="550" spans="1:8" ht="24" x14ac:dyDescent="0.25">
      <c r="A550" s="63"/>
      <c r="B550" s="64">
        <v>2820161</v>
      </c>
      <c r="C550" s="65" t="s">
        <v>292</v>
      </c>
      <c r="D550" s="64" t="s">
        <v>332</v>
      </c>
      <c r="E550" s="64">
        <v>2</v>
      </c>
      <c r="F550" s="66">
        <f>VLOOKUP(B550,MATERIALES!$A$7:$D$170,4,0)</f>
        <v>0</v>
      </c>
      <c r="G550" s="66">
        <f t="shared" si="14"/>
        <v>0</v>
      </c>
      <c r="H550" s="66"/>
    </row>
    <row r="551" spans="1:8" ht="24" x14ac:dyDescent="0.25">
      <c r="A551" s="63"/>
      <c r="B551" s="64">
        <v>2820108</v>
      </c>
      <c r="C551" s="65" t="s">
        <v>295</v>
      </c>
      <c r="D551" s="64" t="s">
        <v>333</v>
      </c>
      <c r="E551" s="64">
        <v>1</v>
      </c>
      <c r="F551" s="66">
        <f>VLOOKUP(B551,MATERIALES!$A$7:$D$170,4,0)</f>
        <v>0</v>
      </c>
      <c r="G551" s="66">
        <f t="shared" si="14"/>
        <v>0</v>
      </c>
      <c r="H551" s="66"/>
    </row>
    <row r="552" spans="1:8" ht="24" x14ac:dyDescent="0.25">
      <c r="A552" s="63" t="s">
        <v>444</v>
      </c>
      <c r="B552" s="64">
        <v>3017005</v>
      </c>
      <c r="C552" s="65" t="s">
        <v>457</v>
      </c>
      <c r="D552" s="64" t="s">
        <v>332</v>
      </c>
      <c r="E552" s="64">
        <v>1</v>
      </c>
      <c r="F552" s="66">
        <f>VLOOKUP(B552,MATERIALES!$A$7:$D$170,4,0)</f>
        <v>0</v>
      </c>
      <c r="G552" s="66">
        <f t="shared" si="14"/>
        <v>0</v>
      </c>
      <c r="H552" s="66">
        <f>SUM(G552:G556)</f>
        <v>0</v>
      </c>
    </row>
    <row r="553" spans="1:8" ht="24" x14ac:dyDescent="0.25">
      <c r="A553" s="63"/>
      <c r="B553" s="64">
        <v>1021739</v>
      </c>
      <c r="C553" s="65" t="s">
        <v>258</v>
      </c>
      <c r="D553" s="64" t="s">
        <v>8</v>
      </c>
      <c r="E553" s="64">
        <v>6</v>
      </c>
      <c r="F553" s="66">
        <f>VLOOKUP(B553,MATERIALES!$A$7:$D$170,4,0)</f>
        <v>0</v>
      </c>
      <c r="G553" s="66">
        <f t="shared" si="14"/>
        <v>0</v>
      </c>
      <c r="H553" s="66"/>
    </row>
    <row r="554" spans="1:8" ht="36" x14ac:dyDescent="0.25">
      <c r="A554" s="63"/>
      <c r="B554" s="64">
        <v>2194839</v>
      </c>
      <c r="C554" s="65" t="s">
        <v>247</v>
      </c>
      <c r="D554" s="64" t="s">
        <v>332</v>
      </c>
      <c r="E554" s="64">
        <v>4</v>
      </c>
      <c r="F554" s="66">
        <f>VLOOKUP(B554,MATERIALES!$A$7:$D$170,4,0)</f>
        <v>0</v>
      </c>
      <c r="G554" s="66">
        <f t="shared" si="14"/>
        <v>0</v>
      </c>
      <c r="H554" s="66"/>
    </row>
    <row r="555" spans="1:8" ht="24" x14ac:dyDescent="0.25">
      <c r="A555" s="63"/>
      <c r="B555" s="64">
        <v>2820161</v>
      </c>
      <c r="C555" s="65" t="s">
        <v>292</v>
      </c>
      <c r="D555" s="64" t="s">
        <v>332</v>
      </c>
      <c r="E555" s="64">
        <v>2</v>
      </c>
      <c r="F555" s="66">
        <f>VLOOKUP(B555,MATERIALES!$A$7:$D$170,4,0)</f>
        <v>0</v>
      </c>
      <c r="G555" s="66">
        <f t="shared" si="14"/>
        <v>0</v>
      </c>
      <c r="H555" s="66"/>
    </row>
    <row r="556" spans="1:8" ht="24" x14ac:dyDescent="0.25">
      <c r="A556" s="63"/>
      <c r="B556" s="64">
        <v>2820108</v>
      </c>
      <c r="C556" s="65" t="s">
        <v>295</v>
      </c>
      <c r="D556" s="64" t="s">
        <v>333</v>
      </c>
      <c r="E556" s="64">
        <v>1</v>
      </c>
      <c r="F556" s="66">
        <f>VLOOKUP(B556,MATERIALES!$A$7:$D$170,4,0)</f>
        <v>0</v>
      </c>
      <c r="G556" s="66">
        <f t="shared" si="14"/>
        <v>0</v>
      </c>
      <c r="H556" s="66"/>
    </row>
    <row r="557" spans="1:8" ht="24" x14ac:dyDescent="0.25">
      <c r="A557" s="63" t="s">
        <v>219</v>
      </c>
      <c r="B557" s="64">
        <v>3017008</v>
      </c>
      <c r="C557" s="65" t="s">
        <v>458</v>
      </c>
      <c r="D557" s="64" t="s">
        <v>332</v>
      </c>
      <c r="E557" s="64">
        <v>1</v>
      </c>
      <c r="F557" s="66">
        <f>VLOOKUP(B557,MATERIALES!$A$7:$D$170,4,0)</f>
        <v>0</v>
      </c>
      <c r="G557" s="66">
        <f t="shared" si="14"/>
        <v>0</v>
      </c>
      <c r="H557" s="66">
        <f>SUM(G557:G561)</f>
        <v>0</v>
      </c>
    </row>
    <row r="558" spans="1:8" ht="24" x14ac:dyDescent="0.25">
      <c r="A558" s="63"/>
      <c r="B558" s="64">
        <v>1021739</v>
      </c>
      <c r="C558" s="65" t="s">
        <v>258</v>
      </c>
      <c r="D558" s="64" t="s">
        <v>8</v>
      </c>
      <c r="E558" s="64">
        <v>6</v>
      </c>
      <c r="F558" s="66">
        <f>VLOOKUP(B558,MATERIALES!$A$7:$D$170,4,0)</f>
        <v>0</v>
      </c>
      <c r="G558" s="66">
        <f t="shared" si="14"/>
        <v>0</v>
      </c>
      <c r="H558" s="66"/>
    </row>
    <row r="559" spans="1:8" ht="36" x14ac:dyDescent="0.25">
      <c r="A559" s="63"/>
      <c r="B559" s="64">
        <v>2194839</v>
      </c>
      <c r="C559" s="65" t="s">
        <v>247</v>
      </c>
      <c r="D559" s="64" t="s">
        <v>332</v>
      </c>
      <c r="E559" s="64">
        <v>4</v>
      </c>
      <c r="F559" s="66">
        <f>VLOOKUP(B559,MATERIALES!$A$7:$D$170,4,0)</f>
        <v>0</v>
      </c>
      <c r="G559" s="66">
        <f t="shared" si="14"/>
        <v>0</v>
      </c>
      <c r="H559" s="66"/>
    </row>
    <row r="560" spans="1:8" ht="24" x14ac:dyDescent="0.25">
      <c r="A560" s="63"/>
      <c r="B560" s="64">
        <v>2820161</v>
      </c>
      <c r="C560" s="65" t="s">
        <v>292</v>
      </c>
      <c r="D560" s="64" t="s">
        <v>332</v>
      </c>
      <c r="E560" s="64">
        <v>2</v>
      </c>
      <c r="F560" s="66">
        <f>VLOOKUP(B560,MATERIALES!$A$7:$D$170,4,0)</f>
        <v>0</v>
      </c>
      <c r="G560" s="66">
        <f t="shared" si="14"/>
        <v>0</v>
      </c>
      <c r="H560" s="66"/>
    </row>
    <row r="561" spans="1:8" ht="24" x14ac:dyDescent="0.25">
      <c r="A561" s="63"/>
      <c r="B561" s="64">
        <v>2820108</v>
      </c>
      <c r="C561" s="65" t="s">
        <v>295</v>
      </c>
      <c r="D561" s="64" t="s">
        <v>333</v>
      </c>
      <c r="E561" s="64">
        <v>1</v>
      </c>
      <c r="F561" s="66">
        <f>VLOOKUP(B561,MATERIALES!$A$7:$D$170,4,0)</f>
        <v>0</v>
      </c>
      <c r="G561" s="66">
        <f t="shared" si="14"/>
        <v>0</v>
      </c>
      <c r="H561" s="66"/>
    </row>
    <row r="562" spans="1:8" ht="24" x14ac:dyDescent="0.25">
      <c r="A562" s="63" t="s">
        <v>220</v>
      </c>
      <c r="B562" s="64">
        <v>3017012</v>
      </c>
      <c r="C562" s="65" t="s">
        <v>459</v>
      </c>
      <c r="D562" s="64" t="s">
        <v>332</v>
      </c>
      <c r="E562" s="64">
        <v>1</v>
      </c>
      <c r="F562" s="66">
        <f>VLOOKUP(B562,MATERIALES!$A$7:$D$170,4,0)</f>
        <v>0</v>
      </c>
      <c r="G562" s="66">
        <f t="shared" si="14"/>
        <v>0</v>
      </c>
      <c r="H562" s="66">
        <f>SUM(G562:G566)</f>
        <v>0</v>
      </c>
    </row>
    <row r="563" spans="1:8" ht="24" x14ac:dyDescent="0.25">
      <c r="A563" s="63"/>
      <c r="B563" s="64">
        <v>1021752</v>
      </c>
      <c r="C563" s="65" t="s">
        <v>447</v>
      </c>
      <c r="D563" s="64" t="s">
        <v>8</v>
      </c>
      <c r="E563" s="64">
        <v>6</v>
      </c>
      <c r="F563" s="66">
        <f>VLOOKUP(B563,MATERIALES!$A$7:$D$170,4,0)</f>
        <v>0</v>
      </c>
      <c r="G563" s="66">
        <f t="shared" si="14"/>
        <v>0</v>
      </c>
      <c r="H563" s="66"/>
    </row>
    <row r="564" spans="1:8" ht="36" x14ac:dyDescent="0.25">
      <c r="A564" s="63"/>
      <c r="B564" s="64">
        <v>2194842</v>
      </c>
      <c r="C564" s="65" t="s">
        <v>446</v>
      </c>
      <c r="D564" s="64" t="s">
        <v>332</v>
      </c>
      <c r="E564" s="64">
        <v>4</v>
      </c>
      <c r="F564" s="66">
        <f>VLOOKUP(B564,MATERIALES!$A$7:$D$170,4,0)</f>
        <v>0</v>
      </c>
      <c r="G564" s="66">
        <f t="shared" si="14"/>
        <v>0</v>
      </c>
      <c r="H564" s="66"/>
    </row>
    <row r="565" spans="1:8" ht="24" x14ac:dyDescent="0.25">
      <c r="A565" s="63"/>
      <c r="B565" s="64">
        <v>2820161</v>
      </c>
      <c r="C565" s="65" t="s">
        <v>292</v>
      </c>
      <c r="D565" s="64" t="s">
        <v>332</v>
      </c>
      <c r="E565" s="64">
        <v>2</v>
      </c>
      <c r="F565" s="66">
        <f>VLOOKUP(B565,MATERIALES!$A$7:$D$170,4,0)</f>
        <v>0</v>
      </c>
      <c r="G565" s="66">
        <f t="shared" si="14"/>
        <v>0</v>
      </c>
      <c r="H565" s="66"/>
    </row>
    <row r="566" spans="1:8" ht="24" x14ac:dyDescent="0.25">
      <c r="A566" s="63"/>
      <c r="B566" s="64">
        <v>2820108</v>
      </c>
      <c r="C566" s="65" t="s">
        <v>295</v>
      </c>
      <c r="D566" s="64" t="s">
        <v>333</v>
      </c>
      <c r="E566" s="64">
        <v>1</v>
      </c>
      <c r="F566" s="66">
        <f>VLOOKUP(B566,MATERIALES!$A$7:$D$170,4,0)</f>
        <v>0</v>
      </c>
      <c r="G566" s="66">
        <f t="shared" si="14"/>
        <v>0</v>
      </c>
      <c r="H566" s="66"/>
    </row>
    <row r="567" spans="1:8" ht="24" x14ac:dyDescent="0.25">
      <c r="A567" s="63" t="s">
        <v>221</v>
      </c>
      <c r="B567" s="64">
        <v>3017015</v>
      </c>
      <c r="C567" s="65" t="s">
        <v>460</v>
      </c>
      <c r="D567" s="64" t="s">
        <v>332</v>
      </c>
      <c r="E567" s="64">
        <v>1</v>
      </c>
      <c r="F567" s="66">
        <f>VLOOKUP(B567,MATERIALES!$A$7:$D$170,4,0)</f>
        <v>0</v>
      </c>
      <c r="G567" s="66">
        <f t="shared" si="14"/>
        <v>0</v>
      </c>
      <c r="H567" s="66">
        <f>SUM(G567:G571)</f>
        <v>0</v>
      </c>
    </row>
    <row r="568" spans="1:8" ht="24" x14ac:dyDescent="0.25">
      <c r="A568" s="63"/>
      <c r="B568" s="64">
        <v>1021754</v>
      </c>
      <c r="C568" s="65" t="s">
        <v>448</v>
      </c>
      <c r="D568" s="64" t="s">
        <v>8</v>
      </c>
      <c r="E568" s="64">
        <v>6</v>
      </c>
      <c r="F568" s="66">
        <f>VLOOKUP(B568,MATERIALES!$A$7:$D$170,4,0)</f>
        <v>0</v>
      </c>
      <c r="G568" s="66">
        <f t="shared" si="14"/>
        <v>0</v>
      </c>
      <c r="H568" s="66"/>
    </row>
    <row r="569" spans="1:8" ht="36" x14ac:dyDescent="0.25">
      <c r="A569" s="63"/>
      <c r="B569" s="64">
        <v>2194844</v>
      </c>
      <c r="C569" s="65" t="s">
        <v>248</v>
      </c>
      <c r="D569" s="64" t="s">
        <v>332</v>
      </c>
      <c r="E569" s="64">
        <v>4</v>
      </c>
      <c r="F569" s="66">
        <f>VLOOKUP(B569,MATERIALES!$A$7:$D$170,4,0)</f>
        <v>0</v>
      </c>
      <c r="G569" s="66">
        <f t="shared" si="14"/>
        <v>0</v>
      </c>
      <c r="H569" s="66"/>
    </row>
    <row r="570" spans="1:8" ht="24" x14ac:dyDescent="0.25">
      <c r="A570" s="63"/>
      <c r="B570" s="64">
        <v>2820161</v>
      </c>
      <c r="C570" s="65" t="s">
        <v>292</v>
      </c>
      <c r="D570" s="64" t="s">
        <v>332</v>
      </c>
      <c r="E570" s="64">
        <v>2</v>
      </c>
      <c r="F570" s="66">
        <f>VLOOKUP(B570,MATERIALES!$A$7:$D$170,4,0)</f>
        <v>0</v>
      </c>
      <c r="G570" s="66">
        <f t="shared" si="14"/>
        <v>0</v>
      </c>
      <c r="H570" s="66"/>
    </row>
    <row r="571" spans="1:8" ht="24" x14ac:dyDescent="0.25">
      <c r="A571" s="63"/>
      <c r="B571" s="64">
        <v>2820108</v>
      </c>
      <c r="C571" s="65" t="s">
        <v>295</v>
      </c>
      <c r="D571" s="64" t="s">
        <v>333</v>
      </c>
      <c r="E571" s="64">
        <v>1</v>
      </c>
      <c r="F571" s="66">
        <f>VLOOKUP(B571,MATERIALES!$A$7:$D$170,4,0)</f>
        <v>0</v>
      </c>
      <c r="G571" s="66">
        <f t="shared" si="14"/>
        <v>0</v>
      </c>
      <c r="H571" s="66"/>
    </row>
    <row r="573" spans="1:8" x14ac:dyDescent="0.25">
      <c r="A573" s="110" t="s">
        <v>349</v>
      </c>
      <c r="B573" s="110"/>
      <c r="C573" s="134" t="str">
        <f>RESUMEN_OFERTA!B10</f>
        <v>XXXXXXXXX</v>
      </c>
      <c r="D573" s="135"/>
      <c r="E573" s="135"/>
      <c r="F573" s="135"/>
      <c r="G573" s="135"/>
      <c r="H573" s="136"/>
    </row>
    <row r="574" spans="1:8" x14ac:dyDescent="0.25">
      <c r="A574" s="39"/>
      <c r="B574" s="15"/>
    </row>
    <row r="575" spans="1:8" x14ac:dyDescent="0.25">
      <c r="A575" s="39"/>
      <c r="B575" s="15"/>
    </row>
    <row r="576" spans="1:8" x14ac:dyDescent="0.25">
      <c r="A576" s="39"/>
      <c r="B576" s="15"/>
    </row>
    <row r="577" spans="1:2" x14ac:dyDescent="0.25">
      <c r="A577" s="110" t="s">
        <v>351</v>
      </c>
      <c r="B577" s="110"/>
    </row>
  </sheetData>
  <sheetProtection algorithmName="SHA-512" hashValue="41rNEdvG4wz3BIccZp/2HnoQwQSzeqviuiaCspD9SHh7EOxcZ7XUO/BVIX8HzE/3TOM7syALi1EnfZ6AzJz4Tw==" saltValue="p0160963jCN+mZzY6Jo9Jg==" spinCount="100000" sheet="1" objects="1" scenarios="1"/>
  <autoFilter ref="A6:H571" xr:uid="{00000000-0009-0000-0000-000005000000}"/>
  <mergeCells count="9">
    <mergeCell ref="A573:B573"/>
    <mergeCell ref="C573:H573"/>
    <mergeCell ref="A577:B577"/>
    <mergeCell ref="A1:H1"/>
    <mergeCell ref="A2:H2"/>
    <mergeCell ref="A3:C3"/>
    <mergeCell ref="A4:C4"/>
    <mergeCell ref="D3:H3"/>
    <mergeCell ref="D4:H4"/>
  </mergeCells>
  <printOptions horizontalCentered="1"/>
  <pageMargins left="0.7" right="0.7" top="0.75" bottom="0.75" header="0.3" footer="0.3"/>
  <pageSetup paperSize="9" scale="6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21CEF-C1BA-4AD2-B3C6-DC5F30017BAB}">
  <dimension ref="A1:F34"/>
  <sheetViews>
    <sheetView topLeftCell="A4" workbookViewId="0">
      <selection activeCell="D20" sqref="D20:E20"/>
    </sheetView>
  </sheetViews>
  <sheetFormatPr baseColWidth="10" defaultRowHeight="15" x14ac:dyDescent="0.25"/>
  <cols>
    <col min="1" max="1" width="17" style="74" bestFit="1" customWidth="1"/>
    <col min="2" max="2" width="72.85546875" style="74" customWidth="1"/>
    <col min="3" max="3" width="11.85546875" style="75" bestFit="1" customWidth="1"/>
    <col min="4" max="5" width="11.85546875" style="74" customWidth="1"/>
    <col min="6" max="6" width="9.5703125" style="74" bestFit="1" customWidth="1"/>
    <col min="7" max="16384" width="11.42578125" style="74"/>
  </cols>
  <sheetData>
    <row r="1" spans="1:6" x14ac:dyDescent="0.25">
      <c r="A1" s="137" t="s">
        <v>345</v>
      </c>
      <c r="B1" s="137"/>
      <c r="C1" s="137"/>
      <c r="D1" s="137"/>
      <c r="E1" s="137"/>
      <c r="F1" s="137"/>
    </row>
    <row r="2" spans="1:6" x14ac:dyDescent="0.25">
      <c r="A2" s="137" t="s">
        <v>346</v>
      </c>
      <c r="B2" s="137"/>
      <c r="C2" s="137"/>
      <c r="D2" s="137"/>
      <c r="E2" s="137"/>
      <c r="F2" s="137"/>
    </row>
    <row r="3" spans="1:6" x14ac:dyDescent="0.25">
      <c r="A3" s="67" t="s">
        <v>347</v>
      </c>
      <c r="B3" s="138" t="str">
        <f>RESUMEN_OFERTA!B3</f>
        <v>JICA-EC-L1223-RSND-EEQUI-DI-OB-003</v>
      </c>
      <c r="C3" s="138"/>
      <c r="D3" s="138"/>
      <c r="E3" s="138"/>
      <c r="F3" s="138"/>
    </row>
    <row r="4" spans="1:6" x14ac:dyDescent="0.25">
      <c r="A4" s="67" t="s">
        <v>348</v>
      </c>
      <c r="B4" s="139" t="str">
        <f>RESUMEN_OFERTA!B4</f>
        <v>Septiembre 2021</v>
      </c>
      <c r="C4" s="139"/>
      <c r="D4" s="139"/>
      <c r="E4" s="139"/>
      <c r="F4" s="139"/>
    </row>
    <row r="5" spans="1:6" x14ac:dyDescent="0.25">
      <c r="A5" s="59"/>
      <c r="B5" s="60"/>
      <c r="C5" s="59"/>
      <c r="D5" s="59"/>
      <c r="E5" s="59"/>
      <c r="F5" s="59"/>
    </row>
    <row r="6" spans="1:6" x14ac:dyDescent="0.25">
      <c r="A6" s="61" t="s">
        <v>340</v>
      </c>
      <c r="B6" s="61" t="s">
        <v>337</v>
      </c>
      <c r="C6" s="61" t="s">
        <v>3</v>
      </c>
      <c r="D6" s="61" t="s">
        <v>25</v>
      </c>
      <c r="E6" s="61" t="s">
        <v>164</v>
      </c>
      <c r="F6" s="61" t="s">
        <v>342</v>
      </c>
    </row>
    <row r="7" spans="1:6" x14ac:dyDescent="0.25">
      <c r="A7" s="68">
        <v>1021133</v>
      </c>
      <c r="B7" s="65" t="s">
        <v>288</v>
      </c>
      <c r="C7" s="63" t="str">
        <f>VLOOKUP(A7,MATERIALES!$A$7:$C$170,3,0)</f>
        <v>m</v>
      </c>
      <c r="D7" s="63">
        <v>732</v>
      </c>
      <c r="E7" s="71">
        <f>VLOOKUP(A7,MATERIALES!$A$7:$D$170,4,0)</f>
        <v>0</v>
      </c>
      <c r="F7" s="71">
        <f t="shared" ref="F7:F27" si="0">D7*E7</f>
        <v>0</v>
      </c>
    </row>
    <row r="8" spans="1:6" ht="24" x14ac:dyDescent="0.25">
      <c r="A8" s="68">
        <v>2060104</v>
      </c>
      <c r="B8" s="65" t="s">
        <v>237</v>
      </c>
      <c r="C8" s="63" t="str">
        <f>VLOOKUP(A8,MATERIALES!$A$7:$C$170,3,0)</f>
        <v>c/u</v>
      </c>
      <c r="D8" s="63">
        <v>366</v>
      </c>
      <c r="E8" s="71">
        <f>VLOOKUP(A8,MATERIALES!$A$7:$D$170,4,0)</f>
        <v>0</v>
      </c>
      <c r="F8" s="71">
        <f t="shared" si="0"/>
        <v>0</v>
      </c>
    </row>
    <row r="9" spans="1:6" x14ac:dyDescent="0.25">
      <c r="A9" s="68">
        <v>7360116</v>
      </c>
      <c r="B9" s="65" t="s">
        <v>236</v>
      </c>
      <c r="C9" s="63" t="str">
        <f>VLOOKUP(A9,MATERIALES!$A$7:$C$170,3,0)</f>
        <v>Kg</v>
      </c>
      <c r="D9" s="63">
        <v>12.200000000000001</v>
      </c>
      <c r="E9" s="71">
        <f>VLOOKUP(A9,MATERIALES!$A$7:$D$170,4,0)</f>
        <v>0</v>
      </c>
      <c r="F9" s="71">
        <f t="shared" si="0"/>
        <v>0</v>
      </c>
    </row>
    <row r="10" spans="1:6" x14ac:dyDescent="0.25">
      <c r="A10" s="68">
        <v>7361755</v>
      </c>
      <c r="B10" s="65" t="s">
        <v>539</v>
      </c>
      <c r="C10" s="63" t="str">
        <f>VLOOKUP(A10,MATERIALES!$A$7:$C$170,3,0)</f>
        <v>c/u</v>
      </c>
      <c r="D10" s="70">
        <v>366</v>
      </c>
      <c r="E10" s="71">
        <f>VLOOKUP(A10,MATERIALES!$A$7:$D$170,4,0)</f>
        <v>0</v>
      </c>
      <c r="F10" s="71">
        <f t="shared" si="0"/>
        <v>0</v>
      </c>
    </row>
    <row r="11" spans="1:6" x14ac:dyDescent="0.25">
      <c r="A11" s="68">
        <v>7568208</v>
      </c>
      <c r="B11" s="65" t="s">
        <v>505</v>
      </c>
      <c r="C11" s="63" t="str">
        <f>VLOOKUP(A11,MATERIALES!$A$7:$C$170,3,0)</f>
        <v>c/u</v>
      </c>
      <c r="D11" s="70">
        <v>488</v>
      </c>
      <c r="E11" s="71">
        <f>VLOOKUP(A11,MATERIALES!$A$7:$D$170,4,0)</f>
        <v>0</v>
      </c>
      <c r="F11" s="71">
        <f t="shared" si="0"/>
        <v>0</v>
      </c>
    </row>
    <row r="12" spans="1:6" x14ac:dyDescent="0.25">
      <c r="A12" s="68">
        <v>2992814</v>
      </c>
      <c r="B12" s="65" t="s">
        <v>506</v>
      </c>
      <c r="C12" s="63" t="str">
        <f>VLOOKUP(A12,MATERIALES!$A$7:$C$170,3,0)</f>
        <v>c/u</v>
      </c>
      <c r="D12" s="70">
        <v>488</v>
      </c>
      <c r="E12" s="71">
        <f>VLOOKUP(A12,MATERIALES!$A$7:$D$170,4,0)</f>
        <v>0</v>
      </c>
      <c r="F12" s="71">
        <f t="shared" si="0"/>
        <v>0</v>
      </c>
    </row>
    <row r="13" spans="1:6" x14ac:dyDescent="0.25">
      <c r="A13" s="68">
        <v>2361016</v>
      </c>
      <c r="B13" s="65" t="s">
        <v>507</v>
      </c>
      <c r="C13" s="63" t="str">
        <f>VLOOKUP(A13,MATERIALES!$A$7:$C$170,3,0)</f>
        <v>c/u</v>
      </c>
      <c r="D13" s="70">
        <v>244</v>
      </c>
      <c r="E13" s="71">
        <f>VLOOKUP(A13,MATERIALES!$A$7:$D$170,4,0)</f>
        <v>0</v>
      </c>
      <c r="F13" s="71">
        <f t="shared" si="0"/>
        <v>0</v>
      </c>
    </row>
    <row r="14" spans="1:6" x14ac:dyDescent="0.25">
      <c r="A14" s="68">
        <v>2860106</v>
      </c>
      <c r="B14" s="65" t="s">
        <v>508</v>
      </c>
      <c r="C14" s="63" t="str">
        <f>VLOOKUP(A14,MATERIALES!$A$7:$C$170,3,0)</f>
        <v>c/u</v>
      </c>
      <c r="D14" s="70">
        <v>366</v>
      </c>
      <c r="E14" s="71">
        <f>VLOOKUP(A14,MATERIALES!$A$7:$D$170,4,0)</f>
        <v>0</v>
      </c>
      <c r="F14" s="71">
        <f t="shared" si="0"/>
        <v>0</v>
      </c>
    </row>
    <row r="15" spans="1:6" x14ac:dyDescent="0.25">
      <c r="A15" s="68">
        <v>11751219</v>
      </c>
      <c r="B15" s="65" t="s">
        <v>509</v>
      </c>
      <c r="C15" s="63" t="str">
        <f>VLOOKUP(A15,MATERIALES!$A$7:$C$170,3,0)</f>
        <v>c/u</v>
      </c>
      <c r="D15" s="70">
        <v>12.200000000000001</v>
      </c>
      <c r="E15" s="71">
        <f>VLOOKUP(A15,MATERIALES!$A$7:$D$170,4,0)</f>
        <v>0</v>
      </c>
      <c r="F15" s="71">
        <f t="shared" si="0"/>
        <v>0</v>
      </c>
    </row>
    <row r="16" spans="1:6" x14ac:dyDescent="0.25">
      <c r="A16" s="68">
        <v>4353913</v>
      </c>
      <c r="B16" s="65" t="s">
        <v>510</v>
      </c>
      <c r="C16" s="63" t="str">
        <f>VLOOKUP(A16,MATERIALES!$A$7:$C$170,3,0)</f>
        <v>c/u</v>
      </c>
      <c r="D16" s="70">
        <v>366</v>
      </c>
      <c r="E16" s="71">
        <f>VLOOKUP(A16,MATERIALES!$A$7:$D$170,4,0)</f>
        <v>0</v>
      </c>
      <c r="F16" s="71">
        <f t="shared" si="0"/>
        <v>0</v>
      </c>
    </row>
    <row r="17" spans="1:6" x14ac:dyDescent="0.25">
      <c r="A17" s="68">
        <v>4751003</v>
      </c>
      <c r="B17" s="65" t="s">
        <v>511</v>
      </c>
      <c r="C17" s="63" t="str">
        <f>VLOOKUP(A17,MATERIALES!$A$7:$C$170,3,0)</f>
        <v>c/u</v>
      </c>
      <c r="D17" s="70">
        <v>610</v>
      </c>
      <c r="E17" s="71">
        <f>VLOOKUP(A17,MATERIALES!$A$7:$D$170,4,0)</f>
        <v>0</v>
      </c>
      <c r="F17" s="71">
        <f t="shared" si="0"/>
        <v>0</v>
      </c>
    </row>
    <row r="18" spans="1:6" x14ac:dyDescent="0.25">
      <c r="A18" s="68">
        <v>2543150</v>
      </c>
      <c r="B18" s="65" t="s">
        <v>287</v>
      </c>
      <c r="C18" s="63" t="str">
        <f>VLOOKUP(A18,MATERIALES!$A$7:$C$170,3,0)</f>
        <v>c/u</v>
      </c>
      <c r="D18" s="70">
        <v>236</v>
      </c>
      <c r="E18" s="71">
        <f>VLOOKUP(A18,MATERIALES!$A$7:$D$170,4,0)</f>
        <v>0</v>
      </c>
      <c r="F18" s="71">
        <f t="shared" si="0"/>
        <v>0</v>
      </c>
    </row>
    <row r="19" spans="1:6" ht="24" x14ac:dyDescent="0.25">
      <c r="A19" s="68">
        <v>4370502</v>
      </c>
      <c r="B19" s="65" t="s">
        <v>331</v>
      </c>
      <c r="C19" s="63" t="str">
        <f>VLOOKUP(A19,MATERIALES!$A$7:$C$170,3,0)</f>
        <v>c/u</v>
      </c>
      <c r="D19" s="70">
        <v>118</v>
      </c>
      <c r="E19" s="71">
        <f>VLOOKUP(A19,MATERIALES!$A$7:$D$170,4,0)</f>
        <v>0</v>
      </c>
      <c r="F19" s="71">
        <f t="shared" si="0"/>
        <v>0</v>
      </c>
    </row>
    <row r="20" spans="1:6" x14ac:dyDescent="0.25">
      <c r="A20" s="68">
        <v>2351618</v>
      </c>
      <c r="B20" s="65" t="s">
        <v>540</v>
      </c>
      <c r="C20" s="63" t="str">
        <f>VLOOKUP(A20,MATERIALES!$A$7:$C$170,3,0)</f>
        <v>c/u</v>
      </c>
      <c r="D20" s="70">
        <v>118</v>
      </c>
      <c r="E20" s="71">
        <f>VLOOKUP(A20,MATERIALES!$A$7:$D$170,4,0)</f>
        <v>0</v>
      </c>
      <c r="F20" s="71">
        <f t="shared" si="0"/>
        <v>0</v>
      </c>
    </row>
    <row r="21" spans="1:6" x14ac:dyDescent="0.25">
      <c r="A21" s="68">
        <v>1011135</v>
      </c>
      <c r="B21" s="65" t="s">
        <v>307</v>
      </c>
      <c r="C21" s="63" t="str">
        <f>VLOOKUP(A21,MATERIALES!$A$7:$C$170,3,0)</f>
        <v>m</v>
      </c>
      <c r="D21" s="70">
        <v>236</v>
      </c>
      <c r="E21" s="71">
        <f>VLOOKUP(A21,MATERIALES!$A$7:$D$170,4,0)</f>
        <v>0</v>
      </c>
      <c r="F21" s="71">
        <f t="shared" si="0"/>
        <v>0</v>
      </c>
    </row>
    <row r="22" spans="1:6" x14ac:dyDescent="0.25">
      <c r="A22" s="68">
        <v>2351655</v>
      </c>
      <c r="B22" s="65" t="s">
        <v>449</v>
      </c>
      <c r="C22" s="63" t="str">
        <f>VLOOKUP(A22,MATERIALES!$A$7:$C$170,3,0)</f>
        <v>c/u</v>
      </c>
      <c r="D22" s="70">
        <v>118</v>
      </c>
      <c r="E22" s="71">
        <f>VLOOKUP(A22,MATERIALES!$A$7:$D$170,4,0)</f>
        <v>0</v>
      </c>
      <c r="F22" s="71">
        <f t="shared" si="0"/>
        <v>0</v>
      </c>
    </row>
    <row r="23" spans="1:6" ht="24" x14ac:dyDescent="0.25">
      <c r="A23" s="68">
        <v>1104335</v>
      </c>
      <c r="B23" s="65" t="s">
        <v>262</v>
      </c>
      <c r="C23" s="63" t="str">
        <f>VLOOKUP(A23,MATERIALES!$A$7:$C$170,3,0)</f>
        <v>m</v>
      </c>
      <c r="D23" s="70">
        <v>2499</v>
      </c>
      <c r="E23" s="71">
        <f>VLOOKUP(A23,MATERIALES!$A$7:$D$170,4,0)</f>
        <v>0</v>
      </c>
      <c r="F23" s="71">
        <f t="shared" si="0"/>
        <v>0</v>
      </c>
    </row>
    <row r="24" spans="1:6" x14ac:dyDescent="0.25">
      <c r="A24" s="68">
        <v>2820196</v>
      </c>
      <c r="B24" s="65" t="s">
        <v>162</v>
      </c>
      <c r="C24" s="63" t="str">
        <f>VLOOKUP(A24,MATERIALES!$A$7:$C$170,3,0)</f>
        <v>c/u</v>
      </c>
      <c r="D24" s="70">
        <v>106</v>
      </c>
      <c r="E24" s="71">
        <f>VLOOKUP(A24,MATERIALES!$A$7:$D$170,4,0)</f>
        <v>0</v>
      </c>
      <c r="F24" s="71">
        <f t="shared" si="0"/>
        <v>0</v>
      </c>
    </row>
    <row r="25" spans="1:6" x14ac:dyDescent="0.25">
      <c r="A25" s="68">
        <v>2862110</v>
      </c>
      <c r="B25" s="65" t="s">
        <v>503</v>
      </c>
      <c r="C25" s="63" t="str">
        <f>VLOOKUP(A25,MATERIALES!$A$7:$C$170,3,0)</f>
        <v>c/u</v>
      </c>
      <c r="D25" s="70">
        <v>20</v>
      </c>
      <c r="E25" s="71">
        <f>VLOOKUP(A25,MATERIALES!$A$7:$D$170,4,0)</f>
        <v>0</v>
      </c>
      <c r="F25" s="71">
        <f t="shared" si="0"/>
        <v>0</v>
      </c>
    </row>
    <row r="26" spans="1:6" x14ac:dyDescent="0.25">
      <c r="A26" s="68">
        <v>2865002</v>
      </c>
      <c r="B26" s="65" t="s">
        <v>504</v>
      </c>
      <c r="C26" s="63" t="str">
        <f>VLOOKUP(A26,MATERIALES!$A$7:$C$170,3,0)</f>
        <v>c/u</v>
      </c>
      <c r="D26" s="70">
        <v>119</v>
      </c>
      <c r="E26" s="71">
        <f>VLOOKUP(A26,MATERIALES!$A$7:$D$170,4,0)</f>
        <v>0</v>
      </c>
      <c r="F26" s="71">
        <f t="shared" si="0"/>
        <v>0</v>
      </c>
    </row>
    <row r="27" spans="1:6" x14ac:dyDescent="0.25">
      <c r="A27" s="68">
        <v>7537771</v>
      </c>
      <c r="B27" s="65" t="s">
        <v>163</v>
      </c>
      <c r="C27" s="63" t="str">
        <f>VLOOKUP(A27,MATERIALES!$A$7:$C$170,3,0)</f>
        <v>c/u</v>
      </c>
      <c r="D27" s="70">
        <v>122</v>
      </c>
      <c r="E27" s="71">
        <f>VLOOKUP(A27,MATERIALES!$A$7:$D$170,4,0)</f>
        <v>0</v>
      </c>
      <c r="F27" s="71">
        <f t="shared" si="0"/>
        <v>0</v>
      </c>
    </row>
    <row r="28" spans="1:6" x14ac:dyDescent="0.25">
      <c r="E28" s="85" t="s">
        <v>342</v>
      </c>
      <c r="F28" s="71">
        <f>SUM(F7:F27)</f>
        <v>0</v>
      </c>
    </row>
    <row r="29" spans="1:6" x14ac:dyDescent="0.25">
      <c r="E29" s="72"/>
      <c r="F29" s="73"/>
    </row>
    <row r="30" spans="1:6" x14ac:dyDescent="0.25">
      <c r="A30" s="39" t="s">
        <v>349</v>
      </c>
      <c r="B30" s="140" t="str">
        <f>RESUMEN_OFERTA!B10</f>
        <v>XXXXXXXXX</v>
      </c>
      <c r="C30" s="140"/>
      <c r="D30" s="140"/>
      <c r="E30" s="140"/>
      <c r="F30" s="140"/>
    </row>
    <row r="31" spans="1:6" x14ac:dyDescent="0.25">
      <c r="A31" s="39"/>
      <c r="B31" s="15"/>
      <c r="C31" s="59"/>
      <c r="D31" s="59"/>
    </row>
    <row r="32" spans="1:6" x14ac:dyDescent="0.25">
      <c r="A32" s="39"/>
      <c r="B32" s="15"/>
      <c r="C32" s="59"/>
      <c r="D32" s="59"/>
    </row>
    <row r="33" spans="1:4" x14ac:dyDescent="0.25">
      <c r="A33" s="39"/>
      <c r="B33" s="15"/>
      <c r="C33" s="59"/>
      <c r="D33" s="59"/>
    </row>
    <row r="34" spans="1:4" x14ac:dyDescent="0.25">
      <c r="A34" s="39" t="s">
        <v>351</v>
      </c>
      <c r="B34" s="39"/>
      <c r="C34" s="59"/>
      <c r="D34" s="59"/>
    </row>
  </sheetData>
  <sheetProtection algorithmName="SHA-512" hashValue="H8OiqtNXw5Bg7yOLTr+e6ZFcaNQWTOo0V9uZiDCIBluO/1HDxufEZnApTrpgrtJ609TaPL/ICw3sXf1tjTuttA==" saltValue="go7IA/BGqn39BKmLiRr5hA==" spinCount="100000" sheet="1" objects="1" scenarios="1"/>
  <mergeCells count="5">
    <mergeCell ref="A1:F1"/>
    <mergeCell ref="A2:F2"/>
    <mergeCell ref="B3:F3"/>
    <mergeCell ref="B4:F4"/>
    <mergeCell ref="B30:F3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4BDA4-74A1-4553-8920-5C451FADB4D8}">
  <dimension ref="A1:F160"/>
  <sheetViews>
    <sheetView workbookViewId="0">
      <selection activeCell="A18" sqref="A18"/>
    </sheetView>
  </sheetViews>
  <sheetFormatPr baseColWidth="10" defaultRowHeight="15" x14ac:dyDescent="0.25"/>
  <cols>
    <col min="1" max="1" width="17" style="74" bestFit="1" customWidth="1"/>
    <col min="2" max="2" width="72.85546875" style="74" customWidth="1"/>
    <col min="3" max="3" width="11.85546875" style="75" bestFit="1" customWidth="1"/>
    <col min="4" max="5" width="11.85546875" style="74" customWidth="1"/>
    <col min="6" max="6" width="9.5703125" style="74" bestFit="1" customWidth="1"/>
    <col min="7" max="16384" width="11.42578125" style="74"/>
  </cols>
  <sheetData>
    <row r="1" spans="1:6" x14ac:dyDescent="0.25">
      <c r="A1" s="137" t="s">
        <v>345</v>
      </c>
      <c r="B1" s="137"/>
      <c r="C1" s="137"/>
      <c r="D1" s="137"/>
      <c r="E1" s="137"/>
      <c r="F1" s="137"/>
    </row>
    <row r="2" spans="1:6" x14ac:dyDescent="0.25">
      <c r="A2" s="137" t="s">
        <v>346</v>
      </c>
      <c r="B2" s="137"/>
      <c r="C2" s="137"/>
      <c r="D2" s="137"/>
      <c r="E2" s="137"/>
      <c r="F2" s="137"/>
    </row>
    <row r="3" spans="1:6" x14ac:dyDescent="0.25">
      <c r="A3" s="67" t="s">
        <v>347</v>
      </c>
      <c r="B3" s="138" t="str">
        <f>RESUMEN_OFERTA!B3</f>
        <v>JICA-EC-L1223-RSND-EEQUI-DI-OB-003</v>
      </c>
      <c r="C3" s="138"/>
      <c r="D3" s="138"/>
      <c r="E3" s="138"/>
      <c r="F3" s="138"/>
    </row>
    <row r="4" spans="1:6" x14ac:dyDescent="0.25">
      <c r="A4" s="67" t="s">
        <v>348</v>
      </c>
      <c r="B4" s="139" t="str">
        <f>RESUMEN_OFERTA!B4</f>
        <v>Septiembre 2021</v>
      </c>
      <c r="C4" s="139"/>
      <c r="D4" s="139"/>
      <c r="E4" s="139"/>
      <c r="F4" s="139"/>
    </row>
    <row r="5" spans="1:6" x14ac:dyDescent="0.25">
      <c r="A5" s="59"/>
      <c r="B5" s="60"/>
      <c r="C5" s="59"/>
      <c r="D5" s="59"/>
      <c r="E5" s="59"/>
      <c r="F5" s="59"/>
    </row>
    <row r="6" spans="1:6" x14ac:dyDescent="0.25">
      <c r="A6" s="61" t="s">
        <v>340</v>
      </c>
      <c r="B6" s="61" t="s">
        <v>337</v>
      </c>
      <c r="C6" s="61" t="s">
        <v>3</v>
      </c>
      <c r="D6" s="61" t="s">
        <v>25</v>
      </c>
      <c r="E6" s="61" t="s">
        <v>164</v>
      </c>
      <c r="F6" s="61" t="s">
        <v>342</v>
      </c>
    </row>
    <row r="7" spans="1:6" x14ac:dyDescent="0.25">
      <c r="A7" s="68">
        <v>4750930</v>
      </c>
      <c r="B7" s="65" t="s">
        <v>231</v>
      </c>
      <c r="C7" s="63" t="str">
        <f>VLOOKUP(A7,MATERIALES!$A$7:$C$170,3,0)</f>
        <v>c/u</v>
      </c>
      <c r="D7" s="70">
        <v>750</v>
      </c>
      <c r="E7" s="71">
        <f>VLOOKUP(A7,MATERIALES!$A$7:$D$170,4,0)</f>
        <v>0</v>
      </c>
      <c r="F7" s="71">
        <f>D7*E7</f>
        <v>0</v>
      </c>
    </row>
    <row r="8" spans="1:6" ht="24" x14ac:dyDescent="0.25">
      <c r="A8" s="68">
        <v>2056203</v>
      </c>
      <c r="B8" s="65" t="s">
        <v>232</v>
      </c>
      <c r="C8" s="63" t="str">
        <f>VLOOKUP(A8,MATERIALES!$A$7:$C$170,3,0)</f>
        <v>c/u</v>
      </c>
      <c r="D8" s="70">
        <v>555</v>
      </c>
      <c r="E8" s="71">
        <f>VLOOKUP(A8,MATERIALES!$A$7:$D$170,4,0)</f>
        <v>0</v>
      </c>
      <c r="F8" s="71">
        <f t="shared" ref="F8:F71" si="0">D8*E8</f>
        <v>0</v>
      </c>
    </row>
    <row r="9" spans="1:6" x14ac:dyDescent="0.25">
      <c r="A9" s="68">
        <v>2862220</v>
      </c>
      <c r="B9" s="65" t="s">
        <v>233</v>
      </c>
      <c r="C9" s="63" t="str">
        <f>VLOOKUP(A9,MATERIALES!$A$7:$C$170,3,0)</f>
        <v>c/u</v>
      </c>
      <c r="D9" s="70">
        <v>125</v>
      </c>
      <c r="E9" s="71">
        <f>VLOOKUP(A9,MATERIALES!$A$7:$D$170,4,0)</f>
        <v>0</v>
      </c>
      <c r="F9" s="71">
        <f t="shared" si="0"/>
        <v>0</v>
      </c>
    </row>
    <row r="10" spans="1:6" x14ac:dyDescent="0.25">
      <c r="A10" s="68">
        <v>2820111</v>
      </c>
      <c r="B10" s="65" t="s">
        <v>234</v>
      </c>
      <c r="C10" s="63" t="str">
        <f>VLOOKUP(A10,MATERIALES!$A$7:$C$170,3,0)</f>
        <v>c/u</v>
      </c>
      <c r="D10" s="70">
        <v>267</v>
      </c>
      <c r="E10" s="71">
        <f>VLOOKUP(A10,MATERIALES!$A$7:$D$170,4,0)</f>
        <v>0</v>
      </c>
      <c r="F10" s="71">
        <f t="shared" si="0"/>
        <v>0</v>
      </c>
    </row>
    <row r="11" spans="1:6" x14ac:dyDescent="0.25">
      <c r="A11" s="68">
        <v>1023139</v>
      </c>
      <c r="B11" s="65" t="s">
        <v>235</v>
      </c>
      <c r="C11" s="63" t="str">
        <f>VLOOKUP(A11,MATERIALES!$A$7:$C$170,3,0)</f>
        <v>m</v>
      </c>
      <c r="D11" s="70">
        <v>375</v>
      </c>
      <c r="E11" s="71">
        <f>VLOOKUP(A11,MATERIALES!$A$7:$D$170,4,0)</f>
        <v>0</v>
      </c>
      <c r="F11" s="71">
        <f t="shared" si="0"/>
        <v>0</v>
      </c>
    </row>
    <row r="12" spans="1:6" x14ac:dyDescent="0.25">
      <c r="A12" s="68">
        <v>7360116</v>
      </c>
      <c r="B12" s="65" t="s">
        <v>236</v>
      </c>
      <c r="C12" s="63" t="str">
        <f>VLOOKUP(A12,MATERIALES!$A$7:$C$170,3,0)</f>
        <v>Kg</v>
      </c>
      <c r="D12" s="70">
        <v>6.8000000000000007</v>
      </c>
      <c r="E12" s="71">
        <f>VLOOKUP(A12,MATERIALES!$A$7:$D$170,4,0)</f>
        <v>0</v>
      </c>
      <c r="F12" s="71">
        <f t="shared" si="0"/>
        <v>0</v>
      </c>
    </row>
    <row r="13" spans="1:6" x14ac:dyDescent="0.25">
      <c r="A13" s="68">
        <v>1021133</v>
      </c>
      <c r="B13" s="65" t="s">
        <v>288</v>
      </c>
      <c r="C13" s="63" t="str">
        <f>VLOOKUP(A13,MATERIALES!$A$7:$C$170,3,0)</f>
        <v>m</v>
      </c>
      <c r="D13" s="70">
        <v>306</v>
      </c>
      <c r="E13" s="71">
        <f>VLOOKUP(A13,MATERIALES!$A$7:$D$170,4,0)</f>
        <v>0</v>
      </c>
      <c r="F13" s="71">
        <f t="shared" si="0"/>
        <v>0</v>
      </c>
    </row>
    <row r="14" spans="1:6" x14ac:dyDescent="0.25">
      <c r="A14" s="68">
        <v>11751218</v>
      </c>
      <c r="B14" s="65" t="s">
        <v>445</v>
      </c>
      <c r="C14" s="63" t="str">
        <f>VLOOKUP(A14,MATERIALES!$A$7:$C$170,3,0)</f>
        <v>c/u</v>
      </c>
      <c r="D14" s="70">
        <v>10.799999999999999</v>
      </c>
      <c r="E14" s="71">
        <f>VLOOKUP(A14,MATERIALES!$A$7:$D$170,4,0)</f>
        <v>0</v>
      </c>
      <c r="F14" s="71">
        <f t="shared" si="0"/>
        <v>0</v>
      </c>
    </row>
    <row r="15" spans="1:6" x14ac:dyDescent="0.25">
      <c r="A15" s="68">
        <v>1020133</v>
      </c>
      <c r="B15" s="65" t="s">
        <v>238</v>
      </c>
      <c r="C15" s="63" t="str">
        <f>VLOOKUP(A15,MATERIALES!$A$7:$C$170,3,0)</f>
        <v>m</v>
      </c>
      <c r="D15" s="70">
        <v>72</v>
      </c>
      <c r="E15" s="71">
        <f>VLOOKUP(A15,MATERIALES!$A$7:$D$170,4,0)</f>
        <v>0</v>
      </c>
      <c r="F15" s="71">
        <f t="shared" si="0"/>
        <v>0</v>
      </c>
    </row>
    <row r="16" spans="1:6" x14ac:dyDescent="0.25">
      <c r="A16" s="68">
        <v>2795203</v>
      </c>
      <c r="B16" s="65" t="s">
        <v>239</v>
      </c>
      <c r="C16" s="63" t="str">
        <f>VLOOKUP(A16,MATERIALES!$A$7:$C$170,3,0)</f>
        <v>c/u</v>
      </c>
      <c r="D16" s="70">
        <v>18</v>
      </c>
      <c r="E16" s="71">
        <f>VLOOKUP(A16,MATERIALES!$A$7:$D$170,4,0)</f>
        <v>0</v>
      </c>
      <c r="F16" s="71">
        <f t="shared" si="0"/>
        <v>0</v>
      </c>
    </row>
    <row r="17" spans="1:6" x14ac:dyDescent="0.25">
      <c r="A17" s="68">
        <v>2795352</v>
      </c>
      <c r="B17" s="65" t="s">
        <v>240</v>
      </c>
      <c r="C17" s="63" t="str">
        <f>VLOOKUP(A17,MATERIALES!$A$7:$C$170,3,0)</f>
        <v>c/u</v>
      </c>
      <c r="D17" s="70">
        <v>18</v>
      </c>
      <c r="E17" s="71">
        <f>VLOOKUP(A17,MATERIALES!$A$7:$D$170,4,0)</f>
        <v>0</v>
      </c>
      <c r="F17" s="71">
        <f t="shared" si="0"/>
        <v>0</v>
      </c>
    </row>
    <row r="18" spans="1:6" ht="24" x14ac:dyDescent="0.25">
      <c r="A18" s="68">
        <v>2056201</v>
      </c>
      <c r="B18" s="65" t="s">
        <v>241</v>
      </c>
      <c r="C18" s="63" t="str">
        <f>VLOOKUP(A18,MATERIALES!$A$7:$C$170,3,0)</f>
        <v>c/u</v>
      </c>
      <c r="D18" s="70">
        <v>212</v>
      </c>
      <c r="E18" s="71">
        <f>VLOOKUP(A18,MATERIALES!$A$7:$D$170,4,0)</f>
        <v>0</v>
      </c>
      <c r="F18" s="71">
        <f t="shared" si="0"/>
        <v>0</v>
      </c>
    </row>
    <row r="19" spans="1:6" ht="24" x14ac:dyDescent="0.25">
      <c r="A19" s="68">
        <v>2785667</v>
      </c>
      <c r="B19" s="65" t="s">
        <v>243</v>
      </c>
      <c r="C19" s="63" t="str">
        <f>VLOOKUP(A19,MATERIALES!$A$7:$C$170,3,0)</f>
        <v>c/u</v>
      </c>
      <c r="D19" s="70">
        <v>65</v>
      </c>
      <c r="E19" s="71">
        <f>VLOOKUP(A19,MATERIALES!$A$7:$D$170,4,0)</f>
        <v>0</v>
      </c>
      <c r="F19" s="71">
        <f t="shared" si="0"/>
        <v>0</v>
      </c>
    </row>
    <row r="20" spans="1:6" x14ac:dyDescent="0.25">
      <c r="A20" s="68">
        <v>1020127</v>
      </c>
      <c r="B20" s="65" t="s">
        <v>242</v>
      </c>
      <c r="C20" s="63" t="str">
        <f>VLOOKUP(A20,MATERIALES!$A$7:$C$170,3,0)</f>
        <v>m</v>
      </c>
      <c r="D20" s="70">
        <v>396</v>
      </c>
      <c r="E20" s="71">
        <f>VLOOKUP(A20,MATERIALES!$A$7:$D$170,4,0)</f>
        <v>0</v>
      </c>
      <c r="F20" s="71">
        <f t="shared" si="0"/>
        <v>0</v>
      </c>
    </row>
    <row r="21" spans="1:6" x14ac:dyDescent="0.25">
      <c r="A21" s="68">
        <v>1310441</v>
      </c>
      <c r="B21" s="65" t="s">
        <v>251</v>
      </c>
      <c r="C21" s="63" t="str">
        <f>VLOOKUP(A21,MATERIALES!$A$7:$C$170,3,0)</f>
        <v>m</v>
      </c>
      <c r="D21" s="70">
        <v>1472.0800000000002</v>
      </c>
      <c r="E21" s="71">
        <f>VLOOKUP(A21,MATERIALES!$A$7:$D$170,4,0)</f>
        <v>0</v>
      </c>
      <c r="F21" s="71">
        <f t="shared" si="0"/>
        <v>0</v>
      </c>
    </row>
    <row r="22" spans="1:6" x14ac:dyDescent="0.25">
      <c r="A22" s="68">
        <v>1310443</v>
      </c>
      <c r="B22" s="65" t="s">
        <v>514</v>
      </c>
      <c r="C22" s="63" t="str">
        <f>VLOOKUP(A22,MATERIALES!$A$7:$C$170,3,0)</f>
        <v>m</v>
      </c>
      <c r="D22" s="70">
        <v>11271.152999999998</v>
      </c>
      <c r="E22" s="71">
        <f>VLOOKUP(A22,MATERIALES!$A$7:$D$170,4,0)</f>
        <v>0</v>
      </c>
      <c r="F22" s="71">
        <f t="shared" si="0"/>
        <v>0</v>
      </c>
    </row>
    <row r="23" spans="1:6" x14ac:dyDescent="0.25">
      <c r="A23" s="68">
        <v>1320441</v>
      </c>
      <c r="B23" s="65" t="s">
        <v>515</v>
      </c>
      <c r="C23" s="63" t="str">
        <f>VLOOKUP(A23,MATERIALES!$A$7:$C$170,3,0)</f>
        <v>m</v>
      </c>
      <c r="D23" s="70">
        <v>278.72000000000003</v>
      </c>
      <c r="E23" s="71">
        <f>VLOOKUP(A23,MATERIALES!$A$7:$D$170,4,0)</f>
        <v>0</v>
      </c>
      <c r="F23" s="71">
        <f t="shared" si="0"/>
        <v>0</v>
      </c>
    </row>
    <row r="24" spans="1:6" x14ac:dyDescent="0.25">
      <c r="A24" s="68">
        <v>1014144</v>
      </c>
      <c r="B24" s="65" t="s">
        <v>516</v>
      </c>
      <c r="C24" s="63" t="str">
        <f>VLOOKUP(A24,MATERIALES!$A$7:$C$170,3,0)</f>
        <v>m</v>
      </c>
      <c r="D24" s="70">
        <v>3764.2969999999996</v>
      </c>
      <c r="E24" s="71">
        <f>VLOOKUP(A24,MATERIALES!$A$7:$D$170,4,0)</f>
        <v>0</v>
      </c>
      <c r="F24" s="71">
        <f t="shared" si="0"/>
        <v>0</v>
      </c>
    </row>
    <row r="25" spans="1:6" x14ac:dyDescent="0.25">
      <c r="A25" s="68">
        <v>1014141</v>
      </c>
      <c r="B25" s="65" t="s">
        <v>252</v>
      </c>
      <c r="C25" s="63" t="str">
        <f>VLOOKUP(A25,MATERIALES!$A$7:$C$170,3,0)</f>
        <v>m</v>
      </c>
      <c r="D25" s="70">
        <v>1692.0800000000002</v>
      </c>
      <c r="E25" s="71">
        <f>VLOOKUP(A25,MATERIALES!$A$7:$D$170,4,0)</f>
        <v>0</v>
      </c>
      <c r="F25" s="71">
        <f t="shared" si="0"/>
        <v>0</v>
      </c>
    </row>
    <row r="26" spans="1:6" ht="24" x14ac:dyDescent="0.25">
      <c r="A26" s="68">
        <v>1103641</v>
      </c>
      <c r="B26" s="65" t="s">
        <v>259</v>
      </c>
      <c r="C26" s="63" t="str">
        <f>VLOOKUP(A26,MATERIALES!$A$7:$C$170,3,0)</f>
        <v>m</v>
      </c>
      <c r="D26" s="70">
        <v>1448.6056149999999</v>
      </c>
      <c r="E26" s="71">
        <f>VLOOKUP(A26,MATERIALES!$A$7:$D$170,4,0)</f>
        <v>0</v>
      </c>
      <c r="F26" s="71">
        <f t="shared" si="0"/>
        <v>0</v>
      </c>
    </row>
    <row r="27" spans="1:6" ht="24" x14ac:dyDescent="0.25">
      <c r="A27" s="68">
        <v>1103642</v>
      </c>
      <c r="B27" s="65" t="s">
        <v>260</v>
      </c>
      <c r="C27" s="63" t="str">
        <f>VLOOKUP(A27,MATERIALES!$A$7:$C$170,3,0)</f>
        <v>m</v>
      </c>
      <c r="D27" s="70">
        <v>1413.3239999999998</v>
      </c>
      <c r="E27" s="71">
        <f>VLOOKUP(A27,MATERIALES!$A$7:$D$170,4,0)</f>
        <v>0</v>
      </c>
      <c r="F27" s="71">
        <f t="shared" si="0"/>
        <v>0</v>
      </c>
    </row>
    <row r="28" spans="1:6" ht="24" x14ac:dyDescent="0.25">
      <c r="A28" s="68">
        <v>1103643</v>
      </c>
      <c r="B28" s="65" t="s">
        <v>261</v>
      </c>
      <c r="C28" s="63" t="str">
        <f>VLOOKUP(A28,MATERIALES!$A$7:$C$170,3,0)</f>
        <v>m</v>
      </c>
      <c r="D28" s="70">
        <v>1609.3969999999999</v>
      </c>
      <c r="E28" s="71">
        <f>VLOOKUP(A28,MATERIALES!$A$7:$D$170,4,0)</f>
        <v>0</v>
      </c>
      <c r="F28" s="71">
        <f t="shared" si="0"/>
        <v>0</v>
      </c>
    </row>
    <row r="29" spans="1:6" x14ac:dyDescent="0.25">
      <c r="A29" s="68">
        <v>2820101</v>
      </c>
      <c r="B29" s="65" t="s">
        <v>266</v>
      </c>
      <c r="C29" s="63" t="str">
        <f>VLOOKUP(A29,MATERIALES!$A$7:$C$170,3,0)</f>
        <v>c/u</v>
      </c>
      <c r="D29" s="70">
        <v>338</v>
      </c>
      <c r="E29" s="71">
        <f>VLOOKUP(A29,MATERIALES!$A$7:$D$170,4,0)</f>
        <v>0</v>
      </c>
      <c r="F29" s="71">
        <f t="shared" si="0"/>
        <v>0</v>
      </c>
    </row>
    <row r="30" spans="1:6" x14ac:dyDescent="0.25">
      <c r="A30" s="68">
        <v>2010502</v>
      </c>
      <c r="B30" s="65" t="s">
        <v>264</v>
      </c>
      <c r="C30" s="63" t="str">
        <f>VLOOKUP(A30,MATERIALES!$A$7:$C$170,3,0)</f>
        <v>c/u</v>
      </c>
      <c r="D30" s="70">
        <v>471</v>
      </c>
      <c r="E30" s="71">
        <f>VLOOKUP(A30,MATERIALES!$A$7:$D$170,4,0)</f>
        <v>0</v>
      </c>
      <c r="F30" s="71">
        <f t="shared" si="0"/>
        <v>0</v>
      </c>
    </row>
    <row r="31" spans="1:6" x14ac:dyDescent="0.25">
      <c r="A31" s="68">
        <v>2817102</v>
      </c>
      <c r="B31" s="65" t="s">
        <v>517</v>
      </c>
      <c r="C31" s="63" t="str">
        <f>VLOOKUP(A31,MATERIALES!$A$7:$C$170,3,0)</f>
        <v>c/u</v>
      </c>
      <c r="D31" s="70">
        <v>43</v>
      </c>
      <c r="E31" s="71">
        <f>VLOOKUP(A31,MATERIALES!$A$7:$D$170,4,0)</f>
        <v>0</v>
      </c>
      <c r="F31" s="71">
        <f t="shared" si="0"/>
        <v>0</v>
      </c>
    </row>
    <row r="32" spans="1:6" x14ac:dyDescent="0.25">
      <c r="A32" s="68">
        <v>2280141</v>
      </c>
      <c r="B32" s="65" t="s">
        <v>265</v>
      </c>
      <c r="C32" s="63" t="str">
        <f>VLOOKUP(A32,MATERIALES!$A$7:$C$170,3,0)</f>
        <v>c/u</v>
      </c>
      <c r="D32" s="70">
        <v>86</v>
      </c>
      <c r="E32" s="71">
        <f>VLOOKUP(A32,MATERIALES!$A$7:$D$170,4,0)</f>
        <v>0</v>
      </c>
      <c r="F32" s="71">
        <f t="shared" si="0"/>
        <v>0</v>
      </c>
    </row>
    <row r="33" spans="1:6" x14ac:dyDescent="0.25">
      <c r="A33" s="68">
        <v>2820102</v>
      </c>
      <c r="B33" s="65" t="s">
        <v>263</v>
      </c>
      <c r="C33" s="63" t="str">
        <f>VLOOKUP(A33,MATERIALES!$A$7:$C$170,3,0)</f>
        <v>c/u</v>
      </c>
      <c r="D33" s="70">
        <v>45</v>
      </c>
      <c r="E33" s="71">
        <f>VLOOKUP(A33,MATERIALES!$A$7:$D$170,4,0)</f>
        <v>0</v>
      </c>
      <c r="F33" s="71">
        <f t="shared" si="0"/>
        <v>0</v>
      </c>
    </row>
    <row r="34" spans="1:6" x14ac:dyDescent="0.25">
      <c r="A34" s="68">
        <v>2817101</v>
      </c>
      <c r="B34" s="65" t="s">
        <v>268</v>
      </c>
      <c r="C34" s="63" t="str">
        <f>VLOOKUP(A34,MATERIALES!$A$7:$C$170,3,0)</f>
        <v>c/u</v>
      </c>
      <c r="D34" s="70">
        <v>385</v>
      </c>
      <c r="E34" s="71">
        <f>VLOOKUP(A34,MATERIALES!$A$7:$D$170,4,0)</f>
        <v>0</v>
      </c>
      <c r="F34" s="71">
        <f t="shared" si="0"/>
        <v>0</v>
      </c>
    </row>
    <row r="35" spans="1:6" x14ac:dyDescent="0.25">
      <c r="A35" s="68">
        <v>2280142</v>
      </c>
      <c r="B35" s="65" t="s">
        <v>269</v>
      </c>
      <c r="C35" s="63" t="str">
        <f>VLOOKUP(A35,MATERIALES!$A$7:$C$170,3,0)</f>
        <v>c/u</v>
      </c>
      <c r="D35" s="70">
        <v>210</v>
      </c>
      <c r="E35" s="71">
        <f>VLOOKUP(A35,MATERIALES!$A$7:$D$170,4,0)</f>
        <v>0</v>
      </c>
      <c r="F35" s="71">
        <f t="shared" si="0"/>
        <v>0</v>
      </c>
    </row>
    <row r="36" spans="1:6" ht="24" x14ac:dyDescent="0.25">
      <c r="A36" s="68">
        <v>2060104</v>
      </c>
      <c r="B36" s="65" t="s">
        <v>237</v>
      </c>
      <c r="C36" s="63" t="str">
        <f>VLOOKUP(A36,MATERIALES!$A$7:$C$170,3,0)</f>
        <v>c/u</v>
      </c>
      <c r="D36" s="70">
        <v>314</v>
      </c>
      <c r="E36" s="71">
        <f>VLOOKUP(A36,MATERIALES!$A$7:$D$170,4,0)</f>
        <v>0</v>
      </c>
      <c r="F36" s="71">
        <f t="shared" si="0"/>
        <v>0</v>
      </c>
    </row>
    <row r="37" spans="1:6" x14ac:dyDescent="0.25">
      <c r="A37" s="68">
        <v>1012137</v>
      </c>
      <c r="B37" s="65" t="s">
        <v>267</v>
      </c>
      <c r="C37" s="63" t="str">
        <f>VLOOKUP(A37,MATERIALES!$A$7:$C$170,3,0)</f>
        <v>m</v>
      </c>
      <c r="D37" s="70">
        <v>2252</v>
      </c>
      <c r="E37" s="71">
        <f>VLOOKUP(A37,MATERIALES!$A$7:$D$170,4,0)</f>
        <v>0</v>
      </c>
      <c r="F37" s="71">
        <f t="shared" si="0"/>
        <v>0</v>
      </c>
    </row>
    <row r="38" spans="1:6" x14ac:dyDescent="0.25">
      <c r="A38" s="68">
        <v>1012301</v>
      </c>
      <c r="B38" s="65" t="s">
        <v>229</v>
      </c>
      <c r="C38" s="63" t="str">
        <f>VLOOKUP(A38,MATERIALES!$A$7:$C$170,3,0)</f>
        <v>m</v>
      </c>
      <c r="D38" s="70">
        <v>1420.5</v>
      </c>
      <c r="E38" s="71">
        <f>VLOOKUP(A38,MATERIALES!$A$7:$D$170,4,0)</f>
        <v>0</v>
      </c>
      <c r="F38" s="71">
        <f t="shared" si="0"/>
        <v>0</v>
      </c>
    </row>
    <row r="39" spans="1:6" ht="24" x14ac:dyDescent="0.25">
      <c r="A39" s="68">
        <v>2344035</v>
      </c>
      <c r="B39" s="65" t="s">
        <v>255</v>
      </c>
      <c r="C39" s="63" t="str">
        <f>VLOOKUP(A39,MATERIALES!$A$7:$C$170,3,0)</f>
        <v>c/u</v>
      </c>
      <c r="D39" s="70">
        <v>140</v>
      </c>
      <c r="E39" s="71">
        <f>VLOOKUP(A39,MATERIALES!$A$7:$D$170,4,0)</f>
        <v>0</v>
      </c>
      <c r="F39" s="71">
        <f t="shared" si="0"/>
        <v>0</v>
      </c>
    </row>
    <row r="40" spans="1:6" x14ac:dyDescent="0.25">
      <c r="A40" s="68">
        <v>2344046</v>
      </c>
      <c r="B40" s="65" t="s">
        <v>518</v>
      </c>
      <c r="C40" s="63" t="str">
        <f>VLOOKUP(A40,MATERIALES!$A$7:$C$170,3,0)</f>
        <v>c/u</v>
      </c>
      <c r="D40" s="70">
        <v>301</v>
      </c>
      <c r="E40" s="71">
        <f>VLOOKUP(A40,MATERIALES!$A$7:$D$170,4,0)</f>
        <v>0</v>
      </c>
      <c r="F40" s="71">
        <f t="shared" si="0"/>
        <v>0</v>
      </c>
    </row>
    <row r="41" spans="1:6" ht="24" x14ac:dyDescent="0.25">
      <c r="A41" s="68">
        <v>2815204</v>
      </c>
      <c r="B41" s="65" t="s">
        <v>272</v>
      </c>
      <c r="C41" s="63" t="str">
        <f>VLOOKUP(A41,MATERIALES!$A$7:$C$170,3,0)</f>
        <v>c/u</v>
      </c>
      <c r="D41" s="70">
        <v>4</v>
      </c>
      <c r="E41" s="71">
        <f>VLOOKUP(A41,MATERIALES!$A$7:$D$170,4,0)</f>
        <v>0</v>
      </c>
      <c r="F41" s="71">
        <f t="shared" si="0"/>
        <v>0</v>
      </c>
    </row>
    <row r="42" spans="1:6" x14ac:dyDescent="0.25">
      <c r="A42" s="68">
        <v>2010311</v>
      </c>
      <c r="B42" s="65" t="s">
        <v>273</v>
      </c>
      <c r="C42" s="63" t="str">
        <f>VLOOKUP(A42,MATERIALES!$A$7:$C$170,3,0)</f>
        <v>c/u</v>
      </c>
      <c r="D42" s="70">
        <v>634</v>
      </c>
      <c r="E42" s="71">
        <f>VLOOKUP(A42,MATERIALES!$A$7:$D$170,4,0)</f>
        <v>0</v>
      </c>
      <c r="F42" s="71">
        <f t="shared" si="0"/>
        <v>0</v>
      </c>
    </row>
    <row r="43" spans="1:6" ht="24" x14ac:dyDescent="0.25">
      <c r="A43" s="68">
        <v>2815104</v>
      </c>
      <c r="B43" s="65" t="s">
        <v>274</v>
      </c>
      <c r="C43" s="63" t="str">
        <f>VLOOKUP(A43,MATERIALES!$A$7:$C$170,3,0)</f>
        <v>c/u</v>
      </c>
      <c r="D43" s="70">
        <v>10</v>
      </c>
      <c r="E43" s="71">
        <f>VLOOKUP(A43,MATERIALES!$A$7:$D$170,4,0)</f>
        <v>0</v>
      </c>
      <c r="F43" s="71">
        <f t="shared" si="0"/>
        <v>0</v>
      </c>
    </row>
    <row r="44" spans="1:6" ht="24" x14ac:dyDescent="0.25">
      <c r="A44" s="68">
        <v>2820152</v>
      </c>
      <c r="B44" s="65" t="s">
        <v>275</v>
      </c>
      <c r="C44" s="63" t="str">
        <f>VLOOKUP(A44,MATERIALES!$A$7:$C$170,3,0)</f>
        <v>c/u</v>
      </c>
      <c r="D44" s="70">
        <v>8</v>
      </c>
      <c r="E44" s="71">
        <f>VLOOKUP(A44,MATERIALES!$A$7:$D$170,4,0)</f>
        <v>0</v>
      </c>
      <c r="F44" s="71">
        <f t="shared" si="0"/>
        <v>0</v>
      </c>
    </row>
    <row r="45" spans="1:6" x14ac:dyDescent="0.25">
      <c r="A45" s="68">
        <v>2010152</v>
      </c>
      <c r="B45" s="65" t="s">
        <v>228</v>
      </c>
      <c r="C45" s="63" t="str">
        <f>VLOOKUP(A45,MATERIALES!$A$7:$C$170,3,0)</f>
        <v>c/u</v>
      </c>
      <c r="D45" s="70">
        <v>200</v>
      </c>
      <c r="E45" s="71">
        <f>VLOOKUP(A45,MATERIALES!$A$7:$D$170,4,0)</f>
        <v>0</v>
      </c>
      <c r="F45" s="71">
        <f t="shared" si="0"/>
        <v>0</v>
      </c>
    </row>
    <row r="46" spans="1:6" x14ac:dyDescent="0.25">
      <c r="A46" s="68">
        <v>2110114</v>
      </c>
      <c r="B46" s="65" t="s">
        <v>230</v>
      </c>
      <c r="C46" s="63" t="str">
        <f>VLOOKUP(A46,MATERIALES!$A$7:$C$170,3,0)</f>
        <v>c/u</v>
      </c>
      <c r="D46" s="70">
        <v>157</v>
      </c>
      <c r="E46" s="71">
        <f>VLOOKUP(A46,MATERIALES!$A$7:$D$170,4,0)</f>
        <v>0</v>
      </c>
      <c r="F46" s="71">
        <f t="shared" si="0"/>
        <v>0</v>
      </c>
    </row>
    <row r="47" spans="1:6" ht="24" x14ac:dyDescent="0.25">
      <c r="A47" s="68">
        <v>2820151</v>
      </c>
      <c r="B47" s="65" t="s">
        <v>227</v>
      </c>
      <c r="C47" s="63" t="str">
        <f>VLOOKUP(A47,MATERIALES!$A$7:$C$170,3,0)</f>
        <v>c/u</v>
      </c>
      <c r="D47" s="70">
        <v>36</v>
      </c>
      <c r="E47" s="71">
        <f>VLOOKUP(A47,MATERIALES!$A$7:$D$170,4,0)</f>
        <v>0</v>
      </c>
      <c r="F47" s="71">
        <f t="shared" si="0"/>
        <v>0</v>
      </c>
    </row>
    <row r="48" spans="1:6" ht="24" x14ac:dyDescent="0.25">
      <c r="A48" s="68">
        <v>2831830</v>
      </c>
      <c r="B48" s="65" t="s">
        <v>325</v>
      </c>
      <c r="C48" s="63" t="str">
        <f>VLOOKUP(A48,MATERIALES!$A$7:$C$170,3,0)</f>
        <v>c/u</v>
      </c>
      <c r="D48" s="70">
        <v>8</v>
      </c>
      <c r="E48" s="71">
        <f>VLOOKUP(A48,MATERIALES!$A$7:$D$170,4,0)</f>
        <v>0</v>
      </c>
      <c r="F48" s="71">
        <f t="shared" si="0"/>
        <v>0</v>
      </c>
    </row>
    <row r="49" spans="1:6" x14ac:dyDescent="0.25">
      <c r="A49" s="68">
        <v>2871060</v>
      </c>
      <c r="B49" s="65" t="s">
        <v>326</v>
      </c>
      <c r="C49" s="63" t="str">
        <f>VLOOKUP(A49,MATERIALES!$A$7:$C$170,3,0)</f>
        <v>c/u</v>
      </c>
      <c r="D49" s="70">
        <v>261</v>
      </c>
      <c r="E49" s="71">
        <f>VLOOKUP(A49,MATERIALES!$A$7:$D$170,4,0)</f>
        <v>0</v>
      </c>
      <c r="F49" s="71">
        <f t="shared" si="0"/>
        <v>0</v>
      </c>
    </row>
    <row r="50" spans="1:6" x14ac:dyDescent="0.25">
      <c r="A50" s="68">
        <v>2814170</v>
      </c>
      <c r="B50" s="65" t="s">
        <v>322</v>
      </c>
      <c r="C50" s="63" t="str">
        <f>VLOOKUP(A50,MATERIALES!$A$7:$C$170,3,0)</f>
        <v>c/u</v>
      </c>
      <c r="D50" s="70">
        <v>224</v>
      </c>
      <c r="E50" s="71">
        <f>VLOOKUP(A50,MATERIALES!$A$7:$D$170,4,0)</f>
        <v>0</v>
      </c>
      <c r="F50" s="71">
        <f t="shared" si="0"/>
        <v>0</v>
      </c>
    </row>
    <row r="51" spans="1:6" ht="24" x14ac:dyDescent="0.25">
      <c r="A51" s="68">
        <v>2010360</v>
      </c>
      <c r="B51" s="65" t="s">
        <v>319</v>
      </c>
      <c r="C51" s="63" t="str">
        <f>VLOOKUP(A51,MATERIALES!$A$7:$C$170,3,0)</f>
        <v>c/u</v>
      </c>
      <c r="D51" s="70">
        <v>224</v>
      </c>
      <c r="E51" s="71">
        <f>VLOOKUP(A51,MATERIALES!$A$7:$D$170,4,0)</f>
        <v>0</v>
      </c>
      <c r="F51" s="71">
        <f t="shared" si="0"/>
        <v>0</v>
      </c>
    </row>
    <row r="52" spans="1:6" x14ac:dyDescent="0.25">
      <c r="A52" s="68">
        <v>2820191</v>
      </c>
      <c r="B52" s="65" t="s">
        <v>324</v>
      </c>
      <c r="C52" s="63" t="str">
        <f>VLOOKUP(A52,MATERIALES!$A$7:$C$170,3,0)</f>
        <v>c/u</v>
      </c>
      <c r="D52" s="70">
        <v>16</v>
      </c>
      <c r="E52" s="71">
        <f>VLOOKUP(A52,MATERIALES!$A$7:$D$170,4,0)</f>
        <v>0</v>
      </c>
      <c r="F52" s="71">
        <f t="shared" si="0"/>
        <v>0</v>
      </c>
    </row>
    <row r="53" spans="1:6" x14ac:dyDescent="0.25">
      <c r="A53" s="68">
        <v>2988216</v>
      </c>
      <c r="B53" s="65" t="s">
        <v>271</v>
      </c>
      <c r="C53" s="63" t="str">
        <f>VLOOKUP(A53,MATERIALES!$A$7:$C$170,3,0)</f>
        <v>c/u</v>
      </c>
      <c r="D53" s="70">
        <v>165</v>
      </c>
      <c r="E53" s="71">
        <f>VLOOKUP(A53,MATERIALES!$A$7:$D$170,4,0)</f>
        <v>0</v>
      </c>
      <c r="F53" s="71">
        <f t="shared" si="0"/>
        <v>0</v>
      </c>
    </row>
    <row r="54" spans="1:6" x14ac:dyDescent="0.25">
      <c r="A54" s="68">
        <v>2810102</v>
      </c>
      <c r="B54" s="65" t="s">
        <v>283</v>
      </c>
      <c r="C54" s="63" t="str">
        <f>VLOOKUP(A54,MATERIALES!$A$7:$C$170,3,0)</f>
        <v>c/u</v>
      </c>
      <c r="D54" s="70">
        <v>148</v>
      </c>
      <c r="E54" s="71">
        <f>VLOOKUP(A54,MATERIALES!$A$7:$D$170,4,0)</f>
        <v>0</v>
      </c>
      <c r="F54" s="71">
        <f t="shared" si="0"/>
        <v>0</v>
      </c>
    </row>
    <row r="55" spans="1:6" x14ac:dyDescent="0.25">
      <c r="A55" s="68">
        <v>2371240</v>
      </c>
      <c r="B55" s="65" t="s">
        <v>323</v>
      </c>
      <c r="C55" s="63" t="str">
        <f>VLOOKUP(A55,MATERIALES!$A$7:$C$170,3,0)</f>
        <v>c/u</v>
      </c>
      <c r="D55" s="70">
        <v>43</v>
      </c>
      <c r="E55" s="71">
        <f>VLOOKUP(A55,MATERIALES!$A$7:$D$170,4,0)</f>
        <v>0</v>
      </c>
      <c r="F55" s="71">
        <f t="shared" si="0"/>
        <v>0</v>
      </c>
    </row>
    <row r="56" spans="1:6" ht="24" x14ac:dyDescent="0.25">
      <c r="A56" s="68">
        <v>2371241</v>
      </c>
      <c r="B56" s="65" t="s">
        <v>321</v>
      </c>
      <c r="C56" s="63" t="str">
        <f>VLOOKUP(A56,MATERIALES!$A$7:$C$170,3,0)</f>
        <v>c/u</v>
      </c>
      <c r="D56" s="70">
        <v>45</v>
      </c>
      <c r="E56" s="71">
        <f>VLOOKUP(A56,MATERIALES!$A$7:$D$170,4,0)</f>
        <v>0</v>
      </c>
      <c r="F56" s="71">
        <f t="shared" si="0"/>
        <v>0</v>
      </c>
    </row>
    <row r="57" spans="1:6" x14ac:dyDescent="0.25">
      <c r="A57" s="68">
        <v>11182590</v>
      </c>
      <c r="B57" s="65" t="s">
        <v>320</v>
      </c>
      <c r="C57" s="63" t="str">
        <f>VLOOKUP(A57,MATERIALES!$A$7:$C$170,3,0)</f>
        <v>c/u</v>
      </c>
      <c r="D57" s="70">
        <v>10</v>
      </c>
      <c r="E57" s="71">
        <f>VLOOKUP(A57,MATERIALES!$A$7:$D$170,4,0)</f>
        <v>0</v>
      </c>
      <c r="F57" s="71">
        <f t="shared" si="0"/>
        <v>0</v>
      </c>
    </row>
    <row r="58" spans="1:6" ht="24" x14ac:dyDescent="0.25">
      <c r="A58" s="68">
        <v>2052244</v>
      </c>
      <c r="B58" s="65" t="s">
        <v>256</v>
      </c>
      <c r="C58" s="63" t="str">
        <f>VLOOKUP(A58,MATERIALES!$A$7:$C$170,3,0)</f>
        <v>c/u</v>
      </c>
      <c r="D58" s="70">
        <v>177</v>
      </c>
      <c r="E58" s="71">
        <f>VLOOKUP(A58,MATERIALES!$A$7:$D$170,4,0)</f>
        <v>0</v>
      </c>
      <c r="F58" s="71">
        <f t="shared" si="0"/>
        <v>0</v>
      </c>
    </row>
    <row r="59" spans="1:6" x14ac:dyDescent="0.25">
      <c r="A59" s="68">
        <v>2830105</v>
      </c>
      <c r="B59" s="65" t="s">
        <v>519</v>
      </c>
      <c r="C59" s="63" t="str">
        <f>VLOOKUP(A59,MATERIALES!$A$7:$C$170,3,0)</f>
        <v>c/u</v>
      </c>
      <c r="D59" s="70">
        <v>27</v>
      </c>
      <c r="E59" s="71">
        <f>VLOOKUP(A59,MATERIALES!$A$7:$D$170,4,0)</f>
        <v>0</v>
      </c>
      <c r="F59" s="71">
        <f t="shared" si="0"/>
        <v>0</v>
      </c>
    </row>
    <row r="60" spans="1:6" x14ac:dyDescent="0.25">
      <c r="A60" s="68">
        <v>2820190</v>
      </c>
      <c r="B60" s="65" t="s">
        <v>327</v>
      </c>
      <c r="C60" s="63" t="str">
        <f>VLOOKUP(A60,MATERIALES!$A$7:$C$170,3,0)</f>
        <v>c/u</v>
      </c>
      <c r="D60" s="70">
        <v>85</v>
      </c>
      <c r="E60" s="71">
        <f>VLOOKUP(A60,MATERIALES!$A$7:$D$170,4,0)</f>
        <v>0</v>
      </c>
      <c r="F60" s="71">
        <f t="shared" si="0"/>
        <v>0</v>
      </c>
    </row>
    <row r="61" spans="1:6" ht="24" x14ac:dyDescent="0.25">
      <c r="A61" s="68">
        <v>2831820</v>
      </c>
      <c r="B61" s="65" t="s">
        <v>328</v>
      </c>
      <c r="C61" s="63" t="str">
        <f>VLOOKUP(A61,MATERIALES!$A$7:$C$170,3,0)</f>
        <v>c/u</v>
      </c>
      <c r="D61" s="70">
        <v>49</v>
      </c>
      <c r="E61" s="71">
        <f>VLOOKUP(A61,MATERIALES!$A$7:$D$170,4,0)</f>
        <v>0</v>
      </c>
      <c r="F61" s="71">
        <f t="shared" si="0"/>
        <v>0</v>
      </c>
    </row>
    <row r="62" spans="1:6" x14ac:dyDescent="0.25">
      <c r="A62" s="68">
        <v>2121020</v>
      </c>
      <c r="B62" s="65" t="s">
        <v>329</v>
      </c>
      <c r="C62" s="63" t="str">
        <f>VLOOKUP(A62,MATERIALES!$A$7:$C$170,3,0)</f>
        <v>c/u</v>
      </c>
      <c r="D62" s="70">
        <v>49</v>
      </c>
      <c r="E62" s="71">
        <f>VLOOKUP(A62,MATERIALES!$A$7:$D$170,4,0)</f>
        <v>0</v>
      </c>
      <c r="F62" s="71">
        <f t="shared" si="0"/>
        <v>0</v>
      </c>
    </row>
    <row r="63" spans="1:6" ht="24" x14ac:dyDescent="0.25">
      <c r="A63" s="68">
        <v>2342501</v>
      </c>
      <c r="B63" s="65" t="s">
        <v>330</v>
      </c>
      <c r="C63" s="63" t="str">
        <f>VLOOKUP(A63,MATERIALES!$A$7:$C$170,3,0)</f>
        <v>c/u</v>
      </c>
      <c r="D63" s="70">
        <v>49</v>
      </c>
      <c r="E63" s="71">
        <f>VLOOKUP(A63,MATERIALES!$A$7:$D$170,4,0)</f>
        <v>0</v>
      </c>
      <c r="F63" s="71">
        <f t="shared" si="0"/>
        <v>0</v>
      </c>
    </row>
    <row r="64" spans="1:6" x14ac:dyDescent="0.25">
      <c r="A64" s="68">
        <v>2802001</v>
      </c>
      <c r="B64" s="65" t="s">
        <v>276</v>
      </c>
      <c r="C64" s="63" t="str">
        <f>VLOOKUP(A64,MATERIALES!$A$7:$C$170,3,0)</f>
        <v>c/u</v>
      </c>
      <c r="D64" s="70">
        <v>69</v>
      </c>
      <c r="E64" s="71">
        <f>VLOOKUP(A64,MATERIALES!$A$7:$D$170,4,0)</f>
        <v>0</v>
      </c>
      <c r="F64" s="71">
        <f t="shared" si="0"/>
        <v>0</v>
      </c>
    </row>
    <row r="65" spans="1:6" x14ac:dyDescent="0.25">
      <c r="A65" s="68">
        <v>2831620</v>
      </c>
      <c r="B65" s="65" t="s">
        <v>277</v>
      </c>
      <c r="C65" s="63" t="str">
        <f>VLOOKUP(A65,MATERIALES!$A$7:$C$170,3,0)</f>
        <v>c/u</v>
      </c>
      <c r="D65" s="70">
        <v>246</v>
      </c>
      <c r="E65" s="71">
        <f>VLOOKUP(A65,MATERIALES!$A$7:$D$170,4,0)</f>
        <v>0</v>
      </c>
      <c r="F65" s="71">
        <f t="shared" si="0"/>
        <v>0</v>
      </c>
    </row>
    <row r="66" spans="1:6" x14ac:dyDescent="0.25">
      <c r="A66" s="68">
        <v>2820642</v>
      </c>
      <c r="B66" s="65" t="s">
        <v>278</v>
      </c>
      <c r="C66" s="63" t="str">
        <f>VLOOKUP(A66,MATERIALES!$A$7:$C$170,3,0)</f>
        <v>c/u</v>
      </c>
      <c r="D66" s="70">
        <v>227</v>
      </c>
      <c r="E66" s="71">
        <f>VLOOKUP(A66,MATERIALES!$A$7:$D$170,4,0)</f>
        <v>0</v>
      </c>
      <c r="F66" s="71">
        <f t="shared" si="0"/>
        <v>0</v>
      </c>
    </row>
    <row r="67" spans="1:6" x14ac:dyDescent="0.25">
      <c r="A67" s="68">
        <v>2820112</v>
      </c>
      <c r="B67" s="65" t="s">
        <v>270</v>
      </c>
      <c r="C67" s="63" t="str">
        <f>VLOOKUP(A67,MATERIALES!$A$7:$C$170,3,0)</f>
        <v>c/u</v>
      </c>
      <c r="D67" s="70">
        <v>90</v>
      </c>
      <c r="E67" s="71">
        <f>VLOOKUP(A67,MATERIALES!$A$7:$D$170,4,0)</f>
        <v>0</v>
      </c>
      <c r="F67" s="71">
        <f t="shared" si="0"/>
        <v>0</v>
      </c>
    </row>
    <row r="68" spans="1:6" x14ac:dyDescent="0.25">
      <c r="A68" s="68">
        <v>2901620</v>
      </c>
      <c r="B68" s="65" t="s">
        <v>279</v>
      </c>
      <c r="C68" s="63" t="str">
        <f>VLOOKUP(A68,MATERIALES!$A$7:$C$170,3,0)</f>
        <v>c/u</v>
      </c>
      <c r="D68" s="70">
        <v>553</v>
      </c>
      <c r="E68" s="71">
        <f>VLOOKUP(A68,MATERIALES!$A$7:$D$170,4,0)</f>
        <v>0</v>
      </c>
      <c r="F68" s="71">
        <f t="shared" si="0"/>
        <v>0</v>
      </c>
    </row>
    <row r="69" spans="1:6" x14ac:dyDescent="0.25">
      <c r="A69" s="68">
        <v>2901320</v>
      </c>
      <c r="B69" s="65" t="s">
        <v>280</v>
      </c>
      <c r="C69" s="63" t="str">
        <f>VLOOKUP(A69,MATERIALES!$A$7:$C$170,3,0)</f>
        <v>c/u</v>
      </c>
      <c r="D69" s="70">
        <v>328</v>
      </c>
      <c r="E69" s="71">
        <f>VLOOKUP(A69,MATERIALES!$A$7:$D$170,4,0)</f>
        <v>0</v>
      </c>
      <c r="F69" s="71">
        <f t="shared" si="0"/>
        <v>0</v>
      </c>
    </row>
    <row r="70" spans="1:6" x14ac:dyDescent="0.25">
      <c r="A70" s="68">
        <v>2814160</v>
      </c>
      <c r="B70" s="65" t="s">
        <v>281</v>
      </c>
      <c r="C70" s="63" t="str">
        <f>VLOOKUP(A70,MATERIALES!$A$7:$C$170,3,0)</f>
        <v>c/u</v>
      </c>
      <c r="D70" s="70">
        <v>618</v>
      </c>
      <c r="E70" s="71">
        <f>VLOOKUP(A70,MATERIALES!$A$7:$D$170,4,0)</f>
        <v>0</v>
      </c>
      <c r="F70" s="71">
        <f t="shared" si="0"/>
        <v>0</v>
      </c>
    </row>
    <row r="71" spans="1:6" x14ac:dyDescent="0.25">
      <c r="A71" s="68">
        <v>2980680</v>
      </c>
      <c r="B71" s="65" t="s">
        <v>282</v>
      </c>
      <c r="C71" s="63" t="str">
        <f>VLOOKUP(A71,MATERIALES!$A$7:$C$170,3,0)</f>
        <v>c/u</v>
      </c>
      <c r="D71" s="70">
        <v>194</v>
      </c>
      <c r="E71" s="71">
        <f>VLOOKUP(A71,MATERIALES!$A$7:$D$170,4,0)</f>
        <v>0</v>
      </c>
      <c r="F71" s="71">
        <f t="shared" si="0"/>
        <v>0</v>
      </c>
    </row>
    <row r="72" spans="1:6" ht="24" x14ac:dyDescent="0.25">
      <c r="A72" s="68">
        <v>2851630</v>
      </c>
      <c r="B72" s="65" t="s">
        <v>284</v>
      </c>
      <c r="C72" s="63" t="str">
        <f>VLOOKUP(A72,MATERIALES!$A$7:$C$170,3,0)</f>
        <v>c/u</v>
      </c>
      <c r="D72" s="70">
        <v>133</v>
      </c>
      <c r="E72" s="71">
        <f>VLOOKUP(A72,MATERIALES!$A$7:$D$170,4,0)</f>
        <v>0</v>
      </c>
      <c r="F72" s="71">
        <f t="shared" ref="F72:F135" si="1">D72*E72</f>
        <v>0</v>
      </c>
    </row>
    <row r="73" spans="1:6" x14ac:dyDescent="0.25">
      <c r="A73" s="68">
        <v>2831610</v>
      </c>
      <c r="B73" s="65" t="s">
        <v>285</v>
      </c>
      <c r="C73" s="63" t="str">
        <f>VLOOKUP(A73,MATERIALES!$A$7:$C$170,3,0)</f>
        <v>c/u</v>
      </c>
      <c r="D73" s="70">
        <v>52</v>
      </c>
      <c r="E73" s="71">
        <f>VLOOKUP(A73,MATERIALES!$A$7:$D$170,4,0)</f>
        <v>0</v>
      </c>
      <c r="F73" s="71">
        <f t="shared" si="1"/>
        <v>0</v>
      </c>
    </row>
    <row r="74" spans="1:6" x14ac:dyDescent="0.25">
      <c r="A74" s="68">
        <v>2342750</v>
      </c>
      <c r="B74" s="65" t="s">
        <v>520</v>
      </c>
      <c r="C74" s="63" t="str">
        <f>VLOOKUP(A74,MATERIALES!$A$7:$C$170,3,0)</f>
        <v>c/u</v>
      </c>
      <c r="D74" s="70">
        <v>49</v>
      </c>
      <c r="E74" s="71">
        <f>VLOOKUP(A74,MATERIALES!$A$7:$D$170,4,0)</f>
        <v>0</v>
      </c>
      <c r="F74" s="71">
        <f t="shared" si="1"/>
        <v>0</v>
      </c>
    </row>
    <row r="75" spans="1:6" x14ac:dyDescent="0.25">
      <c r="A75" s="68">
        <v>2119960</v>
      </c>
      <c r="B75" s="65" t="s">
        <v>521</v>
      </c>
      <c r="C75" s="63" t="str">
        <f>VLOOKUP(A75,MATERIALES!$A$7:$C$170,3,0)</f>
        <v>c/u</v>
      </c>
      <c r="D75" s="70">
        <v>41</v>
      </c>
      <c r="E75" s="71">
        <f>VLOOKUP(A75,MATERIALES!$A$7:$D$170,4,0)</f>
        <v>0</v>
      </c>
      <c r="F75" s="71">
        <f t="shared" si="1"/>
        <v>0</v>
      </c>
    </row>
    <row r="76" spans="1:6" x14ac:dyDescent="0.25">
      <c r="A76" s="68">
        <v>2802401</v>
      </c>
      <c r="B76" s="65" t="s">
        <v>286</v>
      </c>
      <c r="C76" s="63" t="str">
        <f>VLOOKUP(A76,MATERIALES!$A$7:$C$170,3,0)</f>
        <v>c/u</v>
      </c>
      <c r="D76" s="70">
        <v>220</v>
      </c>
      <c r="E76" s="71">
        <f>VLOOKUP(A76,MATERIALES!$A$7:$D$170,4,0)</f>
        <v>0</v>
      </c>
      <c r="F76" s="71">
        <f t="shared" si="1"/>
        <v>0</v>
      </c>
    </row>
    <row r="77" spans="1:6" x14ac:dyDescent="0.25">
      <c r="A77" s="68">
        <v>2831607</v>
      </c>
      <c r="B77" s="65" t="s">
        <v>314</v>
      </c>
      <c r="C77" s="63" t="str">
        <f>VLOOKUP(A77,MATERIALES!$A$7:$C$170,3,0)</f>
        <v>c/u</v>
      </c>
      <c r="D77" s="70">
        <v>82</v>
      </c>
      <c r="E77" s="71">
        <f>VLOOKUP(A77,MATERIALES!$A$7:$D$170,4,0)</f>
        <v>0</v>
      </c>
      <c r="F77" s="71">
        <f t="shared" si="1"/>
        <v>0</v>
      </c>
    </row>
    <row r="78" spans="1:6" x14ac:dyDescent="0.25">
      <c r="A78" s="68">
        <v>2984676</v>
      </c>
      <c r="B78" s="65" t="s">
        <v>522</v>
      </c>
      <c r="C78" s="63" t="str">
        <f>VLOOKUP(A78,MATERIALES!$A$7:$C$170,3,0)</f>
        <v>c/u</v>
      </c>
      <c r="D78" s="70">
        <v>21</v>
      </c>
      <c r="E78" s="71">
        <f>VLOOKUP(A78,MATERIALES!$A$7:$D$170,4,0)</f>
        <v>0</v>
      </c>
      <c r="F78" s="71">
        <f t="shared" si="1"/>
        <v>0</v>
      </c>
    </row>
    <row r="79" spans="1:6" x14ac:dyDescent="0.25">
      <c r="A79" s="68">
        <v>2901614</v>
      </c>
      <c r="B79" s="65" t="s">
        <v>523</v>
      </c>
      <c r="C79" s="63" t="str">
        <f>VLOOKUP(A79,MATERIALES!$A$7:$C$170,3,0)</f>
        <v>c/u</v>
      </c>
      <c r="D79" s="70">
        <v>28</v>
      </c>
      <c r="E79" s="71">
        <f>VLOOKUP(A79,MATERIALES!$A$7:$D$170,4,0)</f>
        <v>0</v>
      </c>
      <c r="F79" s="71">
        <f t="shared" si="1"/>
        <v>0</v>
      </c>
    </row>
    <row r="80" spans="1:6" x14ac:dyDescent="0.25">
      <c r="A80" s="68">
        <v>2282003</v>
      </c>
      <c r="B80" s="65" t="s">
        <v>289</v>
      </c>
      <c r="C80" s="63" t="str">
        <f>VLOOKUP(A80,MATERIALES!$A$7:$C$170,3,0)</f>
        <v>c/u</v>
      </c>
      <c r="D80" s="70">
        <v>569</v>
      </c>
      <c r="E80" s="71">
        <f>VLOOKUP(A80,MATERIALES!$A$7:$D$170,4,0)</f>
        <v>0</v>
      </c>
      <c r="F80" s="71">
        <f t="shared" si="1"/>
        <v>0</v>
      </c>
    </row>
    <row r="81" spans="1:6" x14ac:dyDescent="0.25">
      <c r="A81" s="68">
        <v>1015206</v>
      </c>
      <c r="B81" s="65" t="s">
        <v>290</v>
      </c>
      <c r="C81" s="63" t="str">
        <f>VLOOKUP(A81,MATERIALES!$A$7:$C$170,3,0)</f>
        <v>m</v>
      </c>
      <c r="D81" s="70">
        <v>3900</v>
      </c>
      <c r="E81" s="71">
        <f>VLOOKUP(A81,MATERIALES!$A$7:$D$170,4,0)</f>
        <v>0</v>
      </c>
      <c r="F81" s="71">
        <f t="shared" si="1"/>
        <v>0</v>
      </c>
    </row>
    <row r="82" spans="1:6" x14ac:dyDescent="0.25">
      <c r="A82" s="68">
        <v>2010703</v>
      </c>
      <c r="B82" s="65" t="s">
        <v>291</v>
      </c>
      <c r="C82" s="63" t="str">
        <f>VLOOKUP(A82,MATERIALES!$A$7:$C$170,3,0)</f>
        <v>c/u</v>
      </c>
      <c r="D82" s="70">
        <v>151</v>
      </c>
      <c r="E82" s="71">
        <f>VLOOKUP(A82,MATERIALES!$A$7:$D$170,4,0)</f>
        <v>0</v>
      </c>
      <c r="F82" s="71">
        <f t="shared" si="1"/>
        <v>0</v>
      </c>
    </row>
    <row r="83" spans="1:6" x14ac:dyDescent="0.25">
      <c r="A83" s="68">
        <v>2795351</v>
      </c>
      <c r="B83" s="65" t="s">
        <v>524</v>
      </c>
      <c r="C83" s="63" t="str">
        <f>VLOOKUP(A83,MATERIALES!$A$7:$C$170,3,0)</f>
        <v>c/u</v>
      </c>
      <c r="D83" s="70">
        <v>1</v>
      </c>
      <c r="E83" s="71">
        <f>VLOOKUP(A83,MATERIALES!$A$7:$D$170,4,0)</f>
        <v>0</v>
      </c>
      <c r="F83" s="71">
        <f t="shared" si="1"/>
        <v>0</v>
      </c>
    </row>
    <row r="84" spans="1:6" x14ac:dyDescent="0.25">
      <c r="A84" s="68">
        <v>6601403</v>
      </c>
      <c r="B84" s="65" t="s">
        <v>299</v>
      </c>
      <c r="C84" s="63" t="str">
        <f>VLOOKUP(A84,MATERIALES!$A$7:$C$170,3,0)</f>
        <v>c/u</v>
      </c>
      <c r="D84" s="70">
        <v>0.64400000000000002</v>
      </c>
      <c r="E84" s="71">
        <f>VLOOKUP(A84,MATERIALES!$A$7:$D$170,4,0)</f>
        <v>0</v>
      </c>
      <c r="F84" s="71">
        <f t="shared" si="1"/>
        <v>0</v>
      </c>
    </row>
    <row r="85" spans="1:6" x14ac:dyDescent="0.25">
      <c r="A85" s="68">
        <v>7027303</v>
      </c>
      <c r="B85" s="65" t="s">
        <v>300</v>
      </c>
      <c r="C85" s="63" t="str">
        <f>VLOOKUP(A85,MATERIALES!$A$7:$C$170,3,0)</f>
        <v>m3</v>
      </c>
      <c r="D85" s="70">
        <v>2.76</v>
      </c>
      <c r="E85" s="71">
        <f>VLOOKUP(A85,MATERIALES!$A$7:$D$170,4,0)</f>
        <v>0</v>
      </c>
      <c r="F85" s="71">
        <f t="shared" si="1"/>
        <v>0</v>
      </c>
    </row>
    <row r="86" spans="1:6" x14ac:dyDescent="0.25">
      <c r="A86" s="68">
        <v>7543001</v>
      </c>
      <c r="B86" s="65" t="s">
        <v>301</v>
      </c>
      <c r="C86" s="63" t="str">
        <f>VLOOKUP(A86,MATERIALES!$A$7:$C$170,3,0)</f>
        <v>m3</v>
      </c>
      <c r="D86" s="70">
        <v>3.2200000000000006</v>
      </c>
      <c r="E86" s="71">
        <f>VLOOKUP(A86,MATERIALES!$A$7:$D$170,4,0)</f>
        <v>0</v>
      </c>
      <c r="F86" s="71">
        <f t="shared" si="1"/>
        <v>0</v>
      </c>
    </row>
    <row r="87" spans="1:6" x14ac:dyDescent="0.25">
      <c r="A87" s="68">
        <v>7011505</v>
      </c>
      <c r="B87" s="65" t="s">
        <v>302</v>
      </c>
      <c r="C87" s="63" t="str">
        <f>VLOOKUP(A87,MATERIALES!$A$7:$C$170,3,0)</f>
        <v>c/u</v>
      </c>
      <c r="D87" s="70">
        <v>34.5</v>
      </c>
      <c r="E87" s="71">
        <f>VLOOKUP(A87,MATERIALES!$A$7:$D$170,4,0)</f>
        <v>0</v>
      </c>
      <c r="F87" s="71">
        <f t="shared" si="1"/>
        <v>0</v>
      </c>
    </row>
    <row r="88" spans="1:6" x14ac:dyDescent="0.25">
      <c r="A88" s="68">
        <v>7020104</v>
      </c>
      <c r="B88" s="65" t="s">
        <v>303</v>
      </c>
      <c r="C88" s="63" t="str">
        <f>VLOOKUP(A88,MATERIALES!$A$7:$C$170,3,0)</f>
        <v>m3</v>
      </c>
      <c r="D88" s="70">
        <v>2.024</v>
      </c>
      <c r="E88" s="71">
        <f>VLOOKUP(A88,MATERIALES!$A$7:$D$170,4,0)</f>
        <v>0</v>
      </c>
      <c r="F88" s="71">
        <f t="shared" si="1"/>
        <v>0</v>
      </c>
    </row>
    <row r="89" spans="1:6" x14ac:dyDescent="0.25">
      <c r="A89" s="68">
        <v>2460410</v>
      </c>
      <c r="B89" s="65" t="s">
        <v>525</v>
      </c>
      <c r="C89" s="63" t="str">
        <f>VLOOKUP(A89,MATERIALES!$A$7:$C$170,3,0)</f>
        <v>c/u</v>
      </c>
      <c r="D89" s="70">
        <v>1</v>
      </c>
      <c r="E89" s="71">
        <f>VLOOKUP(A89,MATERIALES!$A$7:$D$170,4,0)</f>
        <v>0</v>
      </c>
      <c r="F89" s="71">
        <f t="shared" si="1"/>
        <v>0</v>
      </c>
    </row>
    <row r="90" spans="1:6" x14ac:dyDescent="0.25">
      <c r="A90" s="68">
        <v>2460512</v>
      </c>
      <c r="B90" s="65" t="s">
        <v>526</v>
      </c>
      <c r="C90" s="63" t="str">
        <f>VLOOKUP(A90,MATERIALES!$A$7:$C$170,3,0)</f>
        <v>c/u</v>
      </c>
      <c r="D90" s="70">
        <v>9</v>
      </c>
      <c r="E90" s="71">
        <f>VLOOKUP(A90,MATERIALES!$A$7:$D$170,4,0)</f>
        <v>0</v>
      </c>
      <c r="F90" s="71">
        <f t="shared" si="1"/>
        <v>0</v>
      </c>
    </row>
    <row r="91" spans="1:6" x14ac:dyDescent="0.25">
      <c r="A91" s="68">
        <v>2280541</v>
      </c>
      <c r="B91" s="65" t="s">
        <v>254</v>
      </c>
      <c r="C91" s="63" t="str">
        <f>VLOOKUP(A91,MATERIALES!$A$7:$C$170,3,0)</f>
        <v>c/u</v>
      </c>
      <c r="D91" s="70">
        <v>12</v>
      </c>
      <c r="E91" s="71">
        <f>VLOOKUP(A91,MATERIALES!$A$7:$D$170,4,0)</f>
        <v>0</v>
      </c>
      <c r="F91" s="71">
        <f t="shared" si="1"/>
        <v>0</v>
      </c>
    </row>
    <row r="92" spans="1:6" x14ac:dyDescent="0.25">
      <c r="A92" s="68">
        <v>2280542</v>
      </c>
      <c r="B92" s="65" t="s">
        <v>527</v>
      </c>
      <c r="C92" s="63" t="str">
        <f>VLOOKUP(A92,MATERIALES!$A$7:$C$170,3,0)</f>
        <v>c/u</v>
      </c>
      <c r="D92" s="70">
        <v>2</v>
      </c>
      <c r="E92" s="71">
        <f>VLOOKUP(A92,MATERIALES!$A$7:$D$170,4,0)</f>
        <v>0</v>
      </c>
      <c r="F92" s="71">
        <f t="shared" si="1"/>
        <v>0</v>
      </c>
    </row>
    <row r="93" spans="1:6" x14ac:dyDescent="0.25">
      <c r="A93" s="68">
        <v>2280543</v>
      </c>
      <c r="B93" s="65" t="s">
        <v>528</v>
      </c>
      <c r="C93" s="63" t="str">
        <f>VLOOKUP(A93,MATERIALES!$A$7:$C$170,3,0)</f>
        <v>c/u</v>
      </c>
      <c r="D93" s="70">
        <v>25</v>
      </c>
      <c r="E93" s="71">
        <f>VLOOKUP(A93,MATERIALES!$A$7:$D$170,4,0)</f>
        <v>0</v>
      </c>
      <c r="F93" s="71">
        <f t="shared" si="1"/>
        <v>0</v>
      </c>
    </row>
    <row r="94" spans="1:6" x14ac:dyDescent="0.25">
      <c r="A94" s="68">
        <v>2280644</v>
      </c>
      <c r="B94" s="65" t="s">
        <v>529</v>
      </c>
      <c r="C94" s="63" t="str">
        <f>VLOOKUP(A94,MATERIALES!$A$7:$C$170,3,0)</f>
        <v>c/u</v>
      </c>
      <c r="D94" s="70">
        <v>23</v>
      </c>
      <c r="E94" s="71">
        <f>VLOOKUP(A94,MATERIALES!$A$7:$D$170,4,0)</f>
        <v>0</v>
      </c>
      <c r="F94" s="71">
        <f t="shared" si="1"/>
        <v>0</v>
      </c>
    </row>
    <row r="95" spans="1:6" x14ac:dyDescent="0.25">
      <c r="A95" s="68">
        <v>2280641</v>
      </c>
      <c r="B95" s="65" t="s">
        <v>253</v>
      </c>
      <c r="C95" s="63" t="str">
        <f>VLOOKUP(A95,MATERIALES!$A$7:$C$170,3,0)</f>
        <v>c/u</v>
      </c>
      <c r="D95" s="70">
        <v>18</v>
      </c>
      <c r="E95" s="71">
        <f>VLOOKUP(A95,MATERIALES!$A$7:$D$170,4,0)</f>
        <v>0</v>
      </c>
      <c r="F95" s="71">
        <f t="shared" si="1"/>
        <v>0</v>
      </c>
    </row>
    <row r="96" spans="1:6" x14ac:dyDescent="0.25">
      <c r="A96" s="68">
        <v>2351618</v>
      </c>
      <c r="B96" s="65" t="s">
        <v>540</v>
      </c>
      <c r="C96" s="63" t="str">
        <f>VLOOKUP(A96,MATERIALES!$A$7:$C$170,3,0)</f>
        <v>c/u</v>
      </c>
      <c r="D96" s="70">
        <v>140</v>
      </c>
      <c r="E96" s="71">
        <f>VLOOKUP(A96,MATERIALES!$A$7:$D$170,4,0)</f>
        <v>0</v>
      </c>
      <c r="F96" s="71">
        <f t="shared" si="1"/>
        <v>0</v>
      </c>
    </row>
    <row r="97" spans="1:6" x14ac:dyDescent="0.25">
      <c r="A97" s="68">
        <v>11890109</v>
      </c>
      <c r="B97" s="65" t="s">
        <v>297</v>
      </c>
      <c r="C97" s="63" t="str">
        <f>VLOOKUP(A97,MATERIALES!$A$7:$C$170,3,0)</f>
        <v>c/u</v>
      </c>
      <c r="D97" s="70">
        <v>140</v>
      </c>
      <c r="E97" s="71">
        <f>VLOOKUP(A97,MATERIALES!$A$7:$D$170,4,0)</f>
        <v>0</v>
      </c>
      <c r="F97" s="71">
        <f t="shared" si="1"/>
        <v>0</v>
      </c>
    </row>
    <row r="98" spans="1:6" x14ac:dyDescent="0.25">
      <c r="A98" s="68">
        <v>2621182</v>
      </c>
      <c r="B98" s="65" t="s">
        <v>450</v>
      </c>
      <c r="C98" s="63" t="str">
        <f>VLOOKUP(A98,MATERIALES!$A$7:$C$170,3,0)</f>
        <v>c/u</v>
      </c>
      <c r="D98" s="70">
        <v>8</v>
      </c>
      <c r="E98" s="71">
        <f>VLOOKUP(A98,MATERIALES!$A$7:$D$170,4,0)</f>
        <v>0</v>
      </c>
      <c r="F98" s="71">
        <f t="shared" si="1"/>
        <v>0</v>
      </c>
    </row>
    <row r="99" spans="1:6" x14ac:dyDescent="0.25">
      <c r="A99" s="68">
        <v>2621102</v>
      </c>
      <c r="B99" s="65" t="s">
        <v>451</v>
      </c>
      <c r="C99" s="63" t="str">
        <f>VLOOKUP(A99,MATERIALES!$A$7:$C$170,3,0)</f>
        <v>c/u</v>
      </c>
      <c r="D99" s="70">
        <v>2</v>
      </c>
      <c r="E99" s="71">
        <f>VLOOKUP(A99,MATERIALES!$A$7:$D$170,4,0)</f>
        <v>0</v>
      </c>
      <c r="F99" s="71">
        <f t="shared" si="1"/>
        <v>0</v>
      </c>
    </row>
    <row r="100" spans="1:6" x14ac:dyDescent="0.25">
      <c r="A100" s="68">
        <v>2621104</v>
      </c>
      <c r="B100" s="65" t="s">
        <v>530</v>
      </c>
      <c r="C100" s="63" t="str">
        <f>VLOOKUP(A100,MATERIALES!$A$7:$C$170,3,0)</f>
        <v>c/u</v>
      </c>
      <c r="D100" s="70">
        <v>2</v>
      </c>
      <c r="E100" s="71">
        <f>VLOOKUP(A100,MATERIALES!$A$7:$D$170,4,0)</f>
        <v>0</v>
      </c>
      <c r="F100" s="71">
        <f t="shared" si="1"/>
        <v>0</v>
      </c>
    </row>
    <row r="101" spans="1:6" x14ac:dyDescent="0.25">
      <c r="A101" s="68">
        <v>2621108</v>
      </c>
      <c r="B101" s="65" t="s">
        <v>452</v>
      </c>
      <c r="C101" s="63" t="str">
        <f>VLOOKUP(A101,MATERIALES!$A$7:$C$170,3,0)</f>
        <v>c/u</v>
      </c>
      <c r="D101" s="70">
        <v>6</v>
      </c>
      <c r="E101" s="71">
        <f>VLOOKUP(A101,MATERIALES!$A$7:$D$170,4,0)</f>
        <v>0</v>
      </c>
      <c r="F101" s="71">
        <f t="shared" si="1"/>
        <v>0</v>
      </c>
    </row>
    <row r="102" spans="1:6" x14ac:dyDescent="0.25">
      <c r="A102" s="68">
        <v>2621110</v>
      </c>
      <c r="B102" s="65" t="s">
        <v>531</v>
      </c>
      <c r="C102" s="63" t="str">
        <f>VLOOKUP(A102,MATERIALES!$A$7:$C$170,3,0)</f>
        <v>c/u</v>
      </c>
      <c r="D102" s="70">
        <v>10</v>
      </c>
      <c r="E102" s="71">
        <f>VLOOKUP(A102,MATERIALES!$A$7:$D$170,4,0)</f>
        <v>0</v>
      </c>
      <c r="F102" s="71">
        <f t="shared" si="1"/>
        <v>0</v>
      </c>
    </row>
    <row r="103" spans="1:6" x14ac:dyDescent="0.25">
      <c r="A103" s="68">
        <v>2621116</v>
      </c>
      <c r="B103" s="65" t="s">
        <v>532</v>
      </c>
      <c r="C103" s="63" t="str">
        <f>VLOOKUP(A103,MATERIALES!$A$7:$C$170,3,0)</f>
        <v>c/u</v>
      </c>
      <c r="D103" s="70">
        <v>2</v>
      </c>
      <c r="E103" s="71">
        <f>VLOOKUP(A103,MATERIALES!$A$7:$D$170,4,0)</f>
        <v>0</v>
      </c>
      <c r="F103" s="71">
        <f t="shared" si="1"/>
        <v>0</v>
      </c>
    </row>
    <row r="104" spans="1:6" x14ac:dyDescent="0.25">
      <c r="A104" s="68">
        <v>2635125</v>
      </c>
      <c r="B104" s="65" t="s">
        <v>308</v>
      </c>
      <c r="C104" s="63" t="str">
        <f>VLOOKUP(A104,MATERIALES!$A$7:$C$170,3,0)</f>
        <v>c/u</v>
      </c>
      <c r="D104" s="70">
        <v>42</v>
      </c>
      <c r="E104" s="71">
        <f>VLOOKUP(A104,MATERIALES!$A$7:$D$170,4,0)</f>
        <v>0</v>
      </c>
      <c r="F104" s="71">
        <f t="shared" si="1"/>
        <v>0</v>
      </c>
    </row>
    <row r="105" spans="1:6" x14ac:dyDescent="0.25">
      <c r="A105" s="68">
        <v>2900814</v>
      </c>
      <c r="B105" s="65" t="s">
        <v>309</v>
      </c>
      <c r="C105" s="63" t="str">
        <f>VLOOKUP(A105,MATERIALES!$A$7:$C$170,3,0)</f>
        <v>c/u</v>
      </c>
      <c r="D105" s="70">
        <v>84</v>
      </c>
      <c r="E105" s="71">
        <f>VLOOKUP(A105,MATERIALES!$A$7:$D$170,4,0)</f>
        <v>0</v>
      </c>
      <c r="F105" s="71">
        <f t="shared" si="1"/>
        <v>0</v>
      </c>
    </row>
    <row r="106" spans="1:6" ht="24" x14ac:dyDescent="0.25">
      <c r="A106" s="68">
        <v>2862301</v>
      </c>
      <c r="B106" s="65" t="s">
        <v>310</v>
      </c>
      <c r="C106" s="63" t="str">
        <f>VLOOKUP(A106,MATERIALES!$A$7:$C$170,3,0)</f>
        <v>c/u</v>
      </c>
      <c r="D106" s="70">
        <v>21</v>
      </c>
      <c r="E106" s="71">
        <f>VLOOKUP(A106,MATERIALES!$A$7:$D$170,4,0)</f>
        <v>0</v>
      </c>
      <c r="F106" s="71">
        <f t="shared" si="1"/>
        <v>0</v>
      </c>
    </row>
    <row r="107" spans="1:6" x14ac:dyDescent="0.25">
      <c r="A107" s="68">
        <v>2624804</v>
      </c>
      <c r="B107" s="65" t="s">
        <v>533</v>
      </c>
      <c r="C107" s="63" t="str">
        <f>VLOOKUP(A107,MATERIALES!$A$7:$C$170,3,0)</f>
        <v>c/u</v>
      </c>
      <c r="D107" s="70">
        <v>1</v>
      </c>
      <c r="E107" s="71">
        <f>VLOOKUP(A107,MATERIALES!$A$7:$D$170,4,0)</f>
        <v>0</v>
      </c>
      <c r="F107" s="71">
        <f t="shared" si="1"/>
        <v>0</v>
      </c>
    </row>
    <row r="108" spans="1:6" x14ac:dyDescent="0.25">
      <c r="A108" s="68">
        <v>2624806</v>
      </c>
      <c r="B108" s="65" t="s">
        <v>454</v>
      </c>
      <c r="C108" s="63" t="str">
        <f>VLOOKUP(A108,MATERIALES!$A$7:$C$170,3,0)</f>
        <v>c/u</v>
      </c>
      <c r="D108" s="70">
        <v>3</v>
      </c>
      <c r="E108" s="71">
        <f>VLOOKUP(A108,MATERIALES!$A$7:$D$170,4,0)</f>
        <v>0</v>
      </c>
      <c r="F108" s="71">
        <f t="shared" si="1"/>
        <v>0</v>
      </c>
    </row>
    <row r="109" spans="1:6" x14ac:dyDescent="0.25">
      <c r="A109" s="68">
        <v>2624810</v>
      </c>
      <c r="B109" s="65" t="s">
        <v>455</v>
      </c>
      <c r="C109" s="63" t="str">
        <f>VLOOKUP(A109,MATERIALES!$A$7:$C$170,3,0)</f>
        <v>c/u</v>
      </c>
      <c r="D109" s="70">
        <v>3</v>
      </c>
      <c r="E109" s="71">
        <f>VLOOKUP(A109,MATERIALES!$A$7:$D$170,4,0)</f>
        <v>0</v>
      </c>
      <c r="F109" s="71">
        <f t="shared" si="1"/>
        <v>0</v>
      </c>
    </row>
    <row r="110" spans="1:6" x14ac:dyDescent="0.25">
      <c r="A110" s="68">
        <v>2624816</v>
      </c>
      <c r="B110" s="65" t="s">
        <v>456</v>
      </c>
      <c r="C110" s="63" t="str">
        <f>VLOOKUP(A110,MATERIALES!$A$7:$C$170,3,0)</f>
        <v>c/u</v>
      </c>
      <c r="D110" s="70">
        <v>5</v>
      </c>
      <c r="E110" s="71">
        <f>VLOOKUP(A110,MATERIALES!$A$7:$D$170,4,0)</f>
        <v>0</v>
      </c>
      <c r="F110" s="71">
        <f t="shared" si="1"/>
        <v>0</v>
      </c>
    </row>
    <row r="111" spans="1:6" x14ac:dyDescent="0.25">
      <c r="A111" s="68">
        <v>2624821</v>
      </c>
      <c r="B111" s="65" t="s">
        <v>453</v>
      </c>
      <c r="C111" s="63" t="str">
        <f>VLOOKUP(A111,MATERIALES!$A$7:$C$170,3,0)</f>
        <v>c/u</v>
      </c>
      <c r="D111" s="70">
        <v>1</v>
      </c>
      <c r="E111" s="71">
        <f>VLOOKUP(A111,MATERIALES!$A$7:$D$170,4,0)</f>
        <v>0</v>
      </c>
      <c r="F111" s="71">
        <f t="shared" si="1"/>
        <v>0</v>
      </c>
    </row>
    <row r="112" spans="1:6" x14ac:dyDescent="0.25">
      <c r="A112" s="68">
        <v>2624212</v>
      </c>
      <c r="B112" s="65" t="s">
        <v>296</v>
      </c>
      <c r="C112" s="63" t="str">
        <f>VLOOKUP(A112,MATERIALES!$A$7:$C$170,3,0)</f>
        <v>c/u</v>
      </c>
      <c r="D112" s="70">
        <v>16</v>
      </c>
      <c r="E112" s="71">
        <f>VLOOKUP(A112,MATERIALES!$A$7:$D$170,4,0)</f>
        <v>0</v>
      </c>
      <c r="F112" s="71">
        <f t="shared" si="1"/>
        <v>0</v>
      </c>
    </row>
    <row r="113" spans="1:6" ht="24" x14ac:dyDescent="0.25">
      <c r="A113" s="68">
        <v>2601806</v>
      </c>
      <c r="B113" s="65" t="s">
        <v>294</v>
      </c>
      <c r="C113" s="63" t="str">
        <f>VLOOKUP(A113,MATERIALES!$A$7:$C$170,3,0)</f>
        <v>c/u</v>
      </c>
      <c r="D113" s="70">
        <v>120</v>
      </c>
      <c r="E113" s="71">
        <f>VLOOKUP(A113,MATERIALES!$A$7:$D$170,4,0)</f>
        <v>0</v>
      </c>
      <c r="F113" s="71">
        <f t="shared" si="1"/>
        <v>0</v>
      </c>
    </row>
    <row r="114" spans="1:6" x14ac:dyDescent="0.25">
      <c r="A114" s="68">
        <v>2112042</v>
      </c>
      <c r="B114" s="65" t="s">
        <v>293</v>
      </c>
      <c r="C114" s="63" t="str">
        <f>VLOOKUP(A114,MATERIALES!$A$7:$C$170,3,0)</f>
        <v>c/u</v>
      </c>
      <c r="D114" s="70">
        <v>152</v>
      </c>
      <c r="E114" s="71">
        <f>VLOOKUP(A114,MATERIALES!$A$7:$D$170,4,0)</f>
        <v>0</v>
      </c>
      <c r="F114" s="71">
        <f t="shared" si="1"/>
        <v>0</v>
      </c>
    </row>
    <row r="115" spans="1:6" x14ac:dyDescent="0.25">
      <c r="A115" s="68">
        <v>2801201</v>
      </c>
      <c r="B115" s="65" t="s">
        <v>312</v>
      </c>
      <c r="C115" s="63" t="str">
        <f>VLOOKUP(A115,MATERIALES!$A$7:$C$170,3,0)</f>
        <v>c/u</v>
      </c>
      <c r="D115" s="70">
        <v>25</v>
      </c>
      <c r="E115" s="71">
        <f>VLOOKUP(A115,MATERIALES!$A$7:$D$170,4,0)</f>
        <v>0</v>
      </c>
      <c r="F115" s="71">
        <f t="shared" si="1"/>
        <v>0</v>
      </c>
    </row>
    <row r="116" spans="1:6" x14ac:dyDescent="0.25">
      <c r="A116" s="68">
        <v>2801502</v>
      </c>
      <c r="B116" s="65" t="s">
        <v>534</v>
      </c>
      <c r="C116" s="63" t="str">
        <f>VLOOKUP(A116,MATERIALES!$A$7:$C$170,3,0)</f>
        <v>c/u</v>
      </c>
      <c r="D116" s="70">
        <v>13</v>
      </c>
      <c r="E116" s="71">
        <f>VLOOKUP(A116,MATERIALES!$A$7:$D$170,4,0)</f>
        <v>0</v>
      </c>
      <c r="F116" s="71">
        <f t="shared" si="1"/>
        <v>0</v>
      </c>
    </row>
    <row r="117" spans="1:6" x14ac:dyDescent="0.25">
      <c r="A117" s="68">
        <v>2516122</v>
      </c>
      <c r="B117" s="65" t="s">
        <v>311</v>
      </c>
      <c r="C117" s="63" t="str">
        <f>VLOOKUP(A117,MATERIALES!$A$7:$C$170,3,0)</f>
        <v>c/u</v>
      </c>
      <c r="D117" s="70">
        <v>14</v>
      </c>
      <c r="E117" s="71">
        <f>VLOOKUP(A117,MATERIALES!$A$7:$D$170,4,0)</f>
        <v>0</v>
      </c>
      <c r="F117" s="71">
        <f t="shared" si="1"/>
        <v>0</v>
      </c>
    </row>
    <row r="118" spans="1:6" x14ac:dyDescent="0.25">
      <c r="A118" s="68">
        <v>2820108</v>
      </c>
      <c r="B118" s="65" t="s">
        <v>295</v>
      </c>
      <c r="C118" s="63" t="str">
        <f>VLOOKUP(A118,MATERIALES!$A$7:$C$170,3,0)</f>
        <v>jgo</v>
      </c>
      <c r="D118" s="70">
        <v>25</v>
      </c>
      <c r="E118" s="71">
        <f>VLOOKUP(A118,MATERIALES!$A$7:$D$170,4,0)</f>
        <v>0</v>
      </c>
      <c r="F118" s="71">
        <f t="shared" si="1"/>
        <v>0</v>
      </c>
    </row>
    <row r="119" spans="1:6" x14ac:dyDescent="0.25">
      <c r="A119" s="68">
        <v>2515561</v>
      </c>
      <c r="B119" s="65" t="s">
        <v>313</v>
      </c>
      <c r="C119" s="63" t="str">
        <f>VLOOKUP(A119,MATERIALES!$A$7:$C$170,3,0)</f>
        <v>c/u</v>
      </c>
      <c r="D119" s="70">
        <v>15</v>
      </c>
      <c r="E119" s="71">
        <f>VLOOKUP(A119,MATERIALES!$A$7:$D$170,4,0)</f>
        <v>0</v>
      </c>
      <c r="F119" s="71">
        <f t="shared" si="1"/>
        <v>0</v>
      </c>
    </row>
    <row r="120" spans="1:6" ht="24" x14ac:dyDescent="0.25">
      <c r="A120" s="68">
        <v>2553163</v>
      </c>
      <c r="B120" s="65" t="s">
        <v>535</v>
      </c>
      <c r="C120" s="63" t="str">
        <f>VLOOKUP(A120,MATERIALES!$A$7:$C$170,3,0)</f>
        <v>c/u</v>
      </c>
      <c r="D120" s="70">
        <v>1</v>
      </c>
      <c r="E120" s="71">
        <f>VLOOKUP(A120,MATERIALES!$A$7:$D$170,4,0)</f>
        <v>0</v>
      </c>
      <c r="F120" s="71">
        <f t="shared" si="1"/>
        <v>0</v>
      </c>
    </row>
    <row r="121" spans="1:6" x14ac:dyDescent="0.25">
      <c r="A121" s="68">
        <v>2820161</v>
      </c>
      <c r="B121" s="65" t="s">
        <v>292</v>
      </c>
      <c r="C121" s="63" t="str">
        <f>VLOOKUP(A121,MATERIALES!$A$7:$C$170,3,0)</f>
        <v>c/u</v>
      </c>
      <c r="D121" s="70">
        <v>28</v>
      </c>
      <c r="E121" s="71">
        <f>VLOOKUP(A121,MATERIALES!$A$7:$D$170,4,0)</f>
        <v>0</v>
      </c>
      <c r="F121" s="71">
        <f t="shared" si="1"/>
        <v>0</v>
      </c>
    </row>
    <row r="122" spans="1:6" x14ac:dyDescent="0.25">
      <c r="A122" s="68">
        <v>2840301</v>
      </c>
      <c r="B122" s="65" t="s">
        <v>536</v>
      </c>
      <c r="C122" s="63" t="str">
        <f>VLOOKUP(A122,MATERIALES!$A$7:$C$170,3,0)</f>
        <v>c/u</v>
      </c>
      <c r="D122" s="70">
        <v>1</v>
      </c>
      <c r="E122" s="71">
        <f>VLOOKUP(A122,MATERIALES!$A$7:$D$170,4,0)</f>
        <v>0</v>
      </c>
      <c r="F122" s="71">
        <f t="shared" si="1"/>
        <v>0</v>
      </c>
    </row>
    <row r="123" spans="1:6" x14ac:dyDescent="0.25">
      <c r="A123" s="68">
        <v>2502523</v>
      </c>
      <c r="B123" s="65" t="s">
        <v>537</v>
      </c>
      <c r="C123" s="63" t="str">
        <f>VLOOKUP(A123,MATERIALES!$A$7:$C$170,3,0)</f>
        <v>c/u</v>
      </c>
      <c r="D123" s="70">
        <v>3</v>
      </c>
      <c r="E123" s="71">
        <f>VLOOKUP(A123,MATERIALES!$A$7:$D$170,4,0)</f>
        <v>0</v>
      </c>
      <c r="F123" s="71">
        <f t="shared" si="1"/>
        <v>0</v>
      </c>
    </row>
    <row r="124" spans="1:6" x14ac:dyDescent="0.25">
      <c r="A124" s="68">
        <v>11754038</v>
      </c>
      <c r="B124" s="65" t="s">
        <v>463</v>
      </c>
      <c r="C124" s="63" t="str">
        <f>VLOOKUP(A124,MATERIALES!$A$7:$C$170,3,0)</f>
        <v>c/u</v>
      </c>
      <c r="D124" s="70">
        <v>2.2000000000000002</v>
      </c>
      <c r="E124" s="71">
        <f>VLOOKUP(A124,MATERIALES!$A$7:$D$170,4,0)</f>
        <v>0</v>
      </c>
      <c r="F124" s="71">
        <f t="shared" si="1"/>
        <v>0</v>
      </c>
    </row>
    <row r="125" spans="1:6" x14ac:dyDescent="0.25">
      <c r="A125" s="68">
        <v>11752019</v>
      </c>
      <c r="B125" s="65" t="s">
        <v>462</v>
      </c>
      <c r="C125" s="63" t="str">
        <f>VLOOKUP(A125,MATERIALES!$A$7:$C$170,3,0)</f>
        <v>c/u</v>
      </c>
      <c r="D125" s="70">
        <v>2.2000000000000002</v>
      </c>
      <c r="E125" s="71">
        <f>VLOOKUP(A125,MATERIALES!$A$7:$D$170,4,0)</f>
        <v>0</v>
      </c>
      <c r="F125" s="71">
        <f t="shared" si="1"/>
        <v>0</v>
      </c>
    </row>
    <row r="126" spans="1:6" x14ac:dyDescent="0.25">
      <c r="A126" s="68">
        <v>11752319</v>
      </c>
      <c r="B126" s="65" t="s">
        <v>461</v>
      </c>
      <c r="C126" s="63" t="str">
        <f>VLOOKUP(A126,MATERIALES!$A$7:$C$170,3,0)</f>
        <v>c/u</v>
      </c>
      <c r="D126" s="70">
        <v>3</v>
      </c>
      <c r="E126" s="71">
        <f>VLOOKUP(A126,MATERIALES!$A$7:$D$170,4,0)</f>
        <v>0</v>
      </c>
      <c r="F126" s="71">
        <f t="shared" si="1"/>
        <v>0</v>
      </c>
    </row>
    <row r="127" spans="1:6" x14ac:dyDescent="0.25">
      <c r="A127" s="68">
        <v>2371009</v>
      </c>
      <c r="B127" s="65" t="s">
        <v>315</v>
      </c>
      <c r="C127" s="63" t="str">
        <f>VLOOKUP(A127,MATERIALES!$A$7:$C$170,3,0)</f>
        <v>c/u</v>
      </c>
      <c r="D127" s="70">
        <v>281</v>
      </c>
      <c r="E127" s="71">
        <f>VLOOKUP(A127,MATERIALES!$A$7:$D$170,4,0)</f>
        <v>0</v>
      </c>
      <c r="F127" s="71">
        <f t="shared" si="1"/>
        <v>0</v>
      </c>
    </row>
    <row r="128" spans="1:6" x14ac:dyDescent="0.25">
      <c r="A128" s="68">
        <v>2852618</v>
      </c>
      <c r="B128" s="65" t="s">
        <v>316</v>
      </c>
      <c r="C128" s="63" t="str">
        <f>VLOOKUP(A128,MATERIALES!$A$7:$C$170,3,0)</f>
        <v>c/u</v>
      </c>
      <c r="D128" s="70">
        <v>203</v>
      </c>
      <c r="E128" s="71">
        <f>VLOOKUP(A128,MATERIALES!$A$7:$D$170,4,0)</f>
        <v>0</v>
      </c>
      <c r="F128" s="71">
        <f t="shared" si="1"/>
        <v>0</v>
      </c>
    </row>
    <row r="129" spans="1:6" x14ac:dyDescent="0.25">
      <c r="A129" s="68">
        <v>7070430</v>
      </c>
      <c r="B129" s="65" t="s">
        <v>317</v>
      </c>
      <c r="C129" s="63" t="str">
        <f>VLOOKUP(A129,MATERIALES!$A$7:$C$170,3,0)</f>
        <v>c/u</v>
      </c>
      <c r="D129" s="70">
        <v>203</v>
      </c>
      <c r="E129" s="71">
        <f>VLOOKUP(A129,MATERIALES!$A$7:$D$170,4,0)</f>
        <v>0</v>
      </c>
      <c r="F129" s="71">
        <f t="shared" si="1"/>
        <v>0</v>
      </c>
    </row>
    <row r="130" spans="1:6" x14ac:dyDescent="0.25">
      <c r="A130" s="68">
        <v>2885915</v>
      </c>
      <c r="B130" s="65" t="s">
        <v>318</v>
      </c>
      <c r="C130" s="63" t="str">
        <f>VLOOKUP(A130,MATERIALES!$A$7:$C$170,3,0)</f>
        <v>c/u</v>
      </c>
      <c r="D130" s="70">
        <v>31</v>
      </c>
      <c r="E130" s="71">
        <f>VLOOKUP(A130,MATERIALES!$A$7:$D$170,4,0)</f>
        <v>0</v>
      </c>
      <c r="F130" s="71">
        <f t="shared" si="1"/>
        <v>0</v>
      </c>
    </row>
    <row r="131" spans="1:6" x14ac:dyDescent="0.25">
      <c r="A131" s="68">
        <v>3017004</v>
      </c>
      <c r="B131" s="65" t="s">
        <v>538</v>
      </c>
      <c r="C131" s="63" t="str">
        <f>VLOOKUP(A131,MATERIALES!$A$7:$C$170,3,0)</f>
        <v>c/u</v>
      </c>
      <c r="D131" s="70">
        <v>1</v>
      </c>
      <c r="E131" s="71">
        <f>VLOOKUP(A131,MATERIALES!$A$7:$D$170,4,0)</f>
        <v>0</v>
      </c>
      <c r="F131" s="71">
        <f t="shared" si="1"/>
        <v>0</v>
      </c>
    </row>
    <row r="132" spans="1:6" ht="24" x14ac:dyDescent="0.25">
      <c r="A132" s="68">
        <v>2194839</v>
      </c>
      <c r="B132" s="65" t="s">
        <v>247</v>
      </c>
      <c r="C132" s="63" t="str">
        <f>VLOOKUP(A132,MATERIALES!$A$7:$C$170,3,0)</f>
        <v>c/u</v>
      </c>
      <c r="D132" s="70">
        <v>28</v>
      </c>
      <c r="E132" s="71">
        <f>VLOOKUP(A132,MATERIALES!$A$7:$D$170,4,0)</f>
        <v>0</v>
      </c>
      <c r="F132" s="71">
        <f t="shared" si="1"/>
        <v>0</v>
      </c>
    </row>
    <row r="133" spans="1:6" x14ac:dyDescent="0.25">
      <c r="A133" s="68">
        <v>3017005</v>
      </c>
      <c r="B133" s="65" t="s">
        <v>457</v>
      </c>
      <c r="C133" s="63" t="str">
        <f>VLOOKUP(A133,MATERIALES!$A$7:$C$170,3,0)</f>
        <v>c/u</v>
      </c>
      <c r="D133" s="70">
        <v>3</v>
      </c>
      <c r="E133" s="71">
        <f>VLOOKUP(A133,MATERIALES!$A$7:$D$170,4,0)</f>
        <v>0</v>
      </c>
      <c r="F133" s="71">
        <f t="shared" si="1"/>
        <v>0</v>
      </c>
    </row>
    <row r="134" spans="1:6" x14ac:dyDescent="0.25">
      <c r="A134" s="68">
        <v>3017008</v>
      </c>
      <c r="B134" s="65" t="s">
        <v>458</v>
      </c>
      <c r="C134" s="63" t="str">
        <f>VLOOKUP(A134,MATERIALES!$A$7:$C$170,3,0)</f>
        <v>c/u</v>
      </c>
      <c r="D134" s="70">
        <v>3</v>
      </c>
      <c r="E134" s="71">
        <f>VLOOKUP(A134,MATERIALES!$A$7:$D$170,4,0)</f>
        <v>0</v>
      </c>
      <c r="F134" s="71">
        <f t="shared" si="1"/>
        <v>0</v>
      </c>
    </row>
    <row r="135" spans="1:6" x14ac:dyDescent="0.25">
      <c r="A135" s="68">
        <v>3017012</v>
      </c>
      <c r="B135" s="65" t="s">
        <v>459</v>
      </c>
      <c r="C135" s="63" t="str">
        <f>VLOOKUP(A135,MATERIALES!$A$7:$C$170,3,0)</f>
        <v>c/u</v>
      </c>
      <c r="D135" s="70">
        <v>5</v>
      </c>
      <c r="E135" s="71">
        <f>VLOOKUP(A135,MATERIALES!$A$7:$D$170,4,0)</f>
        <v>0</v>
      </c>
      <c r="F135" s="71">
        <f t="shared" si="1"/>
        <v>0</v>
      </c>
    </row>
    <row r="136" spans="1:6" ht="24" x14ac:dyDescent="0.25">
      <c r="A136" s="68">
        <v>2194842</v>
      </c>
      <c r="B136" s="65" t="s">
        <v>446</v>
      </c>
      <c r="C136" s="63" t="str">
        <f>VLOOKUP(A136,MATERIALES!$A$7:$C$170,3,0)</f>
        <v>c/u</v>
      </c>
      <c r="D136" s="70">
        <v>20</v>
      </c>
      <c r="E136" s="71">
        <f>VLOOKUP(A136,MATERIALES!$A$7:$D$170,4,0)</f>
        <v>0</v>
      </c>
      <c r="F136" s="71">
        <f t="shared" ref="F136:F141" si="2">D136*E136</f>
        <v>0</v>
      </c>
    </row>
    <row r="137" spans="1:6" x14ac:dyDescent="0.25">
      <c r="A137" s="68">
        <v>3017015</v>
      </c>
      <c r="B137" s="65" t="s">
        <v>460</v>
      </c>
      <c r="C137" s="63" t="str">
        <f>VLOOKUP(A137,MATERIALES!$A$7:$C$170,3,0)</f>
        <v>c/u</v>
      </c>
      <c r="D137" s="70">
        <v>1</v>
      </c>
      <c r="E137" s="71">
        <f>VLOOKUP(A137,MATERIALES!$A$7:$D$170,4,0)</f>
        <v>0</v>
      </c>
      <c r="F137" s="71">
        <f t="shared" si="2"/>
        <v>0</v>
      </c>
    </row>
    <row r="138" spans="1:6" ht="24" x14ac:dyDescent="0.25">
      <c r="A138" s="68">
        <v>2194844</v>
      </c>
      <c r="B138" s="65" t="s">
        <v>248</v>
      </c>
      <c r="C138" s="63" t="str">
        <f>VLOOKUP(A138,MATERIALES!$A$7:$C$170,3,0)</f>
        <v>c/u</v>
      </c>
      <c r="D138" s="70">
        <v>4</v>
      </c>
      <c r="E138" s="71">
        <f>VLOOKUP(A138,MATERIALES!$A$7:$D$170,4,0)</f>
        <v>0</v>
      </c>
      <c r="F138" s="71">
        <f t="shared" si="2"/>
        <v>0</v>
      </c>
    </row>
    <row r="139" spans="1:6" ht="24" x14ac:dyDescent="0.25">
      <c r="A139" s="68">
        <v>2785673</v>
      </c>
      <c r="B139" s="65" t="s">
        <v>244</v>
      </c>
      <c r="C139" s="63" t="str">
        <f>VLOOKUP(A139,MATERIALES!$A$7:$C$170,3,0)</f>
        <v>c/u</v>
      </c>
      <c r="D139" s="70">
        <v>20</v>
      </c>
      <c r="E139" s="71">
        <f>VLOOKUP(A139,MATERIALES!$A$7:$D$170,4,0)</f>
        <v>0</v>
      </c>
      <c r="F139" s="71">
        <f t="shared" si="2"/>
        <v>0</v>
      </c>
    </row>
    <row r="140" spans="1:6" ht="24" x14ac:dyDescent="0.25">
      <c r="A140" s="68">
        <v>2785879</v>
      </c>
      <c r="B140" s="65" t="s">
        <v>245</v>
      </c>
      <c r="C140" s="63" t="str">
        <f>VLOOKUP(A140,MATERIALES!$A$7:$C$170,3,0)</f>
        <v>c/u</v>
      </c>
      <c r="D140" s="70">
        <v>3</v>
      </c>
      <c r="E140" s="71">
        <f>VLOOKUP(A140,MATERIALES!$A$7:$D$170,4,0)</f>
        <v>0</v>
      </c>
      <c r="F140" s="71">
        <f t="shared" si="2"/>
        <v>0</v>
      </c>
    </row>
    <row r="141" spans="1:6" x14ac:dyDescent="0.25">
      <c r="A141" s="68">
        <v>1013139</v>
      </c>
      <c r="B141" s="65" t="s">
        <v>246</v>
      </c>
      <c r="C141" s="63" t="str">
        <f>VLOOKUP(A141,MATERIALES!$A$7:$C$170,3,0)</f>
        <v>m</v>
      </c>
      <c r="D141" s="103">
        <v>2300.3510000000001</v>
      </c>
      <c r="E141" s="71">
        <f>VLOOKUP(A141,MATERIALES!$A$7:$D$170,4,0)</f>
        <v>0</v>
      </c>
      <c r="F141" s="71">
        <f t="shared" si="2"/>
        <v>0</v>
      </c>
    </row>
    <row r="142" spans="1:6" x14ac:dyDescent="0.25">
      <c r="A142" s="68">
        <v>1013142</v>
      </c>
      <c r="B142" s="65" t="s">
        <v>512</v>
      </c>
      <c r="C142" s="63" t="str">
        <f>VLOOKUP(A142,MATERIALES!$A$7:$C$170,3,0)</f>
        <v>m</v>
      </c>
      <c r="D142" s="103">
        <v>4079.92</v>
      </c>
      <c r="E142" s="71">
        <f>VLOOKUP(A142,MATERIALES!$A$7:$D$170,4,0)</f>
        <v>0</v>
      </c>
      <c r="F142" s="71">
        <f t="shared" ref="F142:F153" si="3">D142*E142</f>
        <v>0</v>
      </c>
    </row>
    <row r="143" spans="1:6" x14ac:dyDescent="0.25">
      <c r="A143" s="68">
        <v>1013143</v>
      </c>
      <c r="B143" s="65" t="s">
        <v>513</v>
      </c>
      <c r="C143" s="63" t="str">
        <f>VLOOKUP(A143,MATERIALES!$A$7:$C$170,3,0)</f>
        <v>m</v>
      </c>
      <c r="D143" s="103">
        <v>17658.036</v>
      </c>
      <c r="E143" s="71">
        <f>VLOOKUP(A143,MATERIALES!$A$7:$D$170,4,0)</f>
        <v>0</v>
      </c>
      <c r="F143" s="71">
        <f t="shared" si="3"/>
        <v>0</v>
      </c>
    </row>
    <row r="144" spans="1:6" x14ac:dyDescent="0.25">
      <c r="A144" s="68">
        <v>1102237</v>
      </c>
      <c r="B144" s="65" t="s">
        <v>257</v>
      </c>
      <c r="C144" s="63" t="str">
        <f>VLOOKUP(A144,MATERIALES!$A$7:$C$170,3,0)</f>
        <v>m</v>
      </c>
      <c r="D144" s="103">
        <v>630.33581499999991</v>
      </c>
      <c r="E144" s="71">
        <f>VLOOKUP(A144,MATERIALES!$A$7:$D$170,4,0)</f>
        <v>0</v>
      </c>
      <c r="F144" s="71">
        <f t="shared" si="3"/>
        <v>0</v>
      </c>
    </row>
    <row r="145" spans="1:6" x14ac:dyDescent="0.25">
      <c r="A145" s="68">
        <v>2422010</v>
      </c>
      <c r="B145" s="65" t="s">
        <v>298</v>
      </c>
      <c r="C145" s="63" t="str">
        <f>VLOOKUP(A145,MATERIALES!$A$7:$C$170,3,0)</f>
        <v>c/u</v>
      </c>
      <c r="D145" s="70">
        <v>2</v>
      </c>
      <c r="E145" s="71">
        <f>VLOOKUP(A145,MATERIALES!$A$7:$D$170,4,0)</f>
        <v>0</v>
      </c>
      <c r="F145" s="71">
        <f t="shared" si="3"/>
        <v>0</v>
      </c>
    </row>
    <row r="146" spans="1:6" x14ac:dyDescent="0.25">
      <c r="A146" s="68">
        <v>2420410</v>
      </c>
      <c r="B146" s="65" t="s">
        <v>304</v>
      </c>
      <c r="C146" s="63" t="str">
        <f>VLOOKUP(A146,MATERIALES!$A$7:$C$170,3,0)</f>
        <v>c/u</v>
      </c>
      <c r="D146" s="70">
        <v>48</v>
      </c>
      <c r="E146" s="71">
        <f>VLOOKUP(A146,MATERIALES!$A$7:$D$170,4,0)</f>
        <v>0</v>
      </c>
      <c r="F146" s="71">
        <f t="shared" si="3"/>
        <v>0</v>
      </c>
    </row>
    <row r="147" spans="1:6" x14ac:dyDescent="0.25">
      <c r="A147" s="68">
        <v>2422012</v>
      </c>
      <c r="B147" s="65" t="s">
        <v>305</v>
      </c>
      <c r="C147" s="63" t="str">
        <f>VLOOKUP(A147,MATERIALES!$A$7:$C$170,3,0)</f>
        <v>c/u</v>
      </c>
      <c r="D147" s="70">
        <v>21</v>
      </c>
      <c r="E147" s="71">
        <f>VLOOKUP(A147,MATERIALES!$A$7:$D$170,4,0)</f>
        <v>0</v>
      </c>
      <c r="F147" s="71">
        <f t="shared" si="3"/>
        <v>0</v>
      </c>
    </row>
    <row r="148" spans="1:6" x14ac:dyDescent="0.25">
      <c r="A148" s="68">
        <v>2420512</v>
      </c>
      <c r="B148" s="65" t="s">
        <v>306</v>
      </c>
      <c r="C148" s="63" t="str">
        <f>VLOOKUP(A148,MATERIALES!$A$7:$C$170,3,0)</f>
        <v>c/u</v>
      </c>
      <c r="D148" s="70">
        <v>61</v>
      </c>
      <c r="E148" s="71">
        <f>VLOOKUP(A148,MATERIALES!$A$7:$D$170,4,0)</f>
        <v>0</v>
      </c>
      <c r="F148" s="71">
        <f t="shared" si="3"/>
        <v>0</v>
      </c>
    </row>
    <row r="149" spans="1:6" x14ac:dyDescent="0.25">
      <c r="A149" s="68">
        <v>1011139</v>
      </c>
      <c r="B149" s="65" t="s">
        <v>250</v>
      </c>
      <c r="C149" s="63" t="str">
        <f>VLOOKUP(A149,MATERIALES!$A$7:$C$170,3,0)</f>
        <v>m</v>
      </c>
      <c r="D149" s="70">
        <v>1475</v>
      </c>
      <c r="E149" s="71">
        <f>VLOOKUP(A149,MATERIALES!$A$7:$D$170,4,0)</f>
        <v>0</v>
      </c>
      <c r="F149" s="71">
        <f t="shared" si="3"/>
        <v>0</v>
      </c>
    </row>
    <row r="150" spans="1:6" x14ac:dyDescent="0.25">
      <c r="A150" s="68">
        <v>1021739</v>
      </c>
      <c r="B150" s="65" t="s">
        <v>258</v>
      </c>
      <c r="C150" s="63" t="str">
        <f>VLOOKUP(A150,MATERIALES!$A$7:$C$170,3,0)</f>
        <v>m</v>
      </c>
      <c r="D150" s="70">
        <v>222</v>
      </c>
      <c r="E150" s="71">
        <f>VLOOKUP(A150,MATERIALES!$A$7:$D$170,4,0)</f>
        <v>0</v>
      </c>
      <c r="F150" s="71">
        <f t="shared" si="3"/>
        <v>0</v>
      </c>
    </row>
    <row r="151" spans="1:6" x14ac:dyDescent="0.25">
      <c r="A151" s="68">
        <v>1011151</v>
      </c>
      <c r="B151" s="65" t="s">
        <v>249</v>
      </c>
      <c r="C151" s="63" t="str">
        <f>VLOOKUP(A151,MATERIALES!$A$7:$C$170,3,0)</f>
        <v>m</v>
      </c>
      <c r="D151" s="70">
        <v>175</v>
      </c>
      <c r="E151" s="71">
        <f>VLOOKUP(A151,MATERIALES!$A$7:$D$170,4,0)</f>
        <v>0</v>
      </c>
      <c r="F151" s="71">
        <f t="shared" si="3"/>
        <v>0</v>
      </c>
    </row>
    <row r="152" spans="1:6" x14ac:dyDescent="0.25">
      <c r="A152" s="68">
        <v>1021754</v>
      </c>
      <c r="B152" s="65" t="s">
        <v>448</v>
      </c>
      <c r="C152" s="63" t="str">
        <f>VLOOKUP(A152,MATERIALES!$A$7:$C$170,3,0)</f>
        <v>m</v>
      </c>
      <c r="D152" s="70">
        <v>15</v>
      </c>
      <c r="E152" s="71">
        <f>VLOOKUP(A152,MATERIALES!$A$7:$D$170,4,0)</f>
        <v>0</v>
      </c>
      <c r="F152" s="71">
        <f t="shared" si="3"/>
        <v>0</v>
      </c>
    </row>
    <row r="153" spans="1:6" x14ac:dyDescent="0.25">
      <c r="A153" s="68">
        <v>1021752</v>
      </c>
      <c r="B153" s="65" t="s">
        <v>447</v>
      </c>
      <c r="C153" s="63" t="str">
        <f>VLOOKUP(A153,MATERIALES!$A$7:$C$170,3,0)</f>
        <v>m</v>
      </c>
      <c r="D153" s="70">
        <v>30</v>
      </c>
      <c r="E153" s="71">
        <f>VLOOKUP(A153,MATERIALES!$A$7:$D$170,4,0)</f>
        <v>0</v>
      </c>
      <c r="F153" s="71">
        <f t="shared" si="3"/>
        <v>0</v>
      </c>
    </row>
    <row r="154" spans="1:6" x14ac:dyDescent="0.25">
      <c r="E154" s="85" t="s">
        <v>342</v>
      </c>
      <c r="F154" s="71">
        <f>SUM(F7:F153)</f>
        <v>0</v>
      </c>
    </row>
    <row r="155" spans="1:6" x14ac:dyDescent="0.25">
      <c r="E155" s="72"/>
      <c r="F155" s="73"/>
    </row>
    <row r="156" spans="1:6" x14ac:dyDescent="0.25">
      <c r="A156" s="39" t="s">
        <v>349</v>
      </c>
      <c r="B156" s="140" t="str">
        <f>RESUMEN_OFERTA!B10</f>
        <v>XXXXXXXXX</v>
      </c>
      <c r="C156" s="140"/>
      <c r="D156" s="140"/>
      <c r="E156" s="140"/>
      <c r="F156" s="140"/>
    </row>
    <row r="157" spans="1:6" x14ac:dyDescent="0.25">
      <c r="A157" s="39"/>
      <c r="B157" s="15"/>
      <c r="C157" s="59"/>
      <c r="D157" s="59"/>
    </row>
    <row r="158" spans="1:6" x14ac:dyDescent="0.25">
      <c r="A158" s="39"/>
      <c r="B158" s="15"/>
      <c r="C158" s="59"/>
      <c r="D158" s="59"/>
    </row>
    <row r="159" spans="1:6" x14ac:dyDescent="0.25">
      <c r="A159" s="39"/>
      <c r="B159" s="15"/>
      <c r="C159" s="59"/>
      <c r="D159" s="59"/>
    </row>
    <row r="160" spans="1:6" x14ac:dyDescent="0.25">
      <c r="A160" s="39" t="s">
        <v>351</v>
      </c>
      <c r="B160" s="39"/>
      <c r="C160" s="59"/>
      <c r="D160" s="59"/>
    </row>
  </sheetData>
  <sheetProtection algorithmName="SHA-512" hashValue="p0JeLZEsoVdmXRA+aZvGBshhBlvZPjsSCWEmvt+Jvv0OwcUZQ0KskH0//Z0bmmb/OL7beUD46+94CRByEdWr/A==" saltValue="uKpsU2pTGV6CXpzqFYW6sg==" spinCount="100000" sheet="1" objects="1" scenarios="1"/>
  <mergeCells count="5">
    <mergeCell ref="B156:F156"/>
    <mergeCell ref="A1:F1"/>
    <mergeCell ref="A2:F2"/>
    <mergeCell ref="B3:F3"/>
    <mergeCell ref="B4:F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pageSetUpPr fitToPage="1"/>
  </sheetPr>
  <dimension ref="A1:D176"/>
  <sheetViews>
    <sheetView zoomScaleNormal="100" workbookViewId="0">
      <selection activeCell="D7" sqref="D7:D170"/>
    </sheetView>
  </sheetViews>
  <sheetFormatPr baseColWidth="10" defaultRowHeight="12" x14ac:dyDescent="0.25"/>
  <cols>
    <col min="1" max="1" width="17" style="59" bestFit="1" customWidth="1"/>
    <col min="2" max="2" width="72.85546875" style="60" customWidth="1"/>
    <col min="3" max="3" width="11.85546875" style="59" bestFit="1" customWidth="1"/>
    <col min="4" max="4" width="12.5703125" style="59" customWidth="1"/>
    <col min="5" max="16384" width="11.42578125" style="59"/>
  </cols>
  <sheetData>
    <row r="1" spans="1:4" x14ac:dyDescent="0.25">
      <c r="A1" s="137" t="s">
        <v>345</v>
      </c>
      <c r="B1" s="137"/>
      <c r="C1" s="137"/>
      <c r="D1" s="137"/>
    </row>
    <row r="2" spans="1:4" x14ac:dyDescent="0.25">
      <c r="A2" s="137" t="s">
        <v>346</v>
      </c>
      <c r="B2" s="137"/>
      <c r="C2" s="137"/>
      <c r="D2" s="137"/>
    </row>
    <row r="3" spans="1:4" x14ac:dyDescent="0.25">
      <c r="A3" s="67" t="s">
        <v>347</v>
      </c>
      <c r="B3" s="138" t="str">
        <f>RESUMEN_OFERTA!B3</f>
        <v>JICA-EC-L1223-RSND-EEQUI-DI-OB-003</v>
      </c>
      <c r="C3" s="138"/>
      <c r="D3" s="138"/>
    </row>
    <row r="4" spans="1:4" x14ac:dyDescent="0.2">
      <c r="A4" s="67" t="s">
        <v>348</v>
      </c>
      <c r="B4" s="139" t="str">
        <f>RESUMEN_OFERTA!B4</f>
        <v>Septiembre 2021</v>
      </c>
      <c r="C4" s="139"/>
      <c r="D4" s="139"/>
    </row>
    <row r="6" spans="1:4" x14ac:dyDescent="0.25">
      <c r="A6" s="61" t="s">
        <v>340</v>
      </c>
      <c r="B6" s="61" t="s">
        <v>337</v>
      </c>
      <c r="C6" s="61" t="s">
        <v>3</v>
      </c>
      <c r="D6" s="61" t="s">
        <v>164</v>
      </c>
    </row>
    <row r="7" spans="1:4" ht="24.95" customHeight="1" x14ac:dyDescent="0.25">
      <c r="A7" s="68">
        <v>4750930</v>
      </c>
      <c r="B7" s="65" t="s">
        <v>231</v>
      </c>
      <c r="C7" s="63" t="s">
        <v>332</v>
      </c>
      <c r="D7" s="84"/>
    </row>
    <row r="8" spans="1:4" ht="24.95" customHeight="1" x14ac:dyDescent="0.25">
      <c r="A8" s="68">
        <v>2056203</v>
      </c>
      <c r="B8" s="65" t="s">
        <v>232</v>
      </c>
      <c r="C8" s="63" t="s">
        <v>332</v>
      </c>
      <c r="D8" s="84"/>
    </row>
    <row r="9" spans="1:4" ht="24.95" customHeight="1" x14ac:dyDescent="0.25">
      <c r="A9" s="68">
        <v>2862220</v>
      </c>
      <c r="B9" s="65" t="s">
        <v>233</v>
      </c>
      <c r="C9" s="63" t="s">
        <v>332</v>
      </c>
      <c r="D9" s="84"/>
    </row>
    <row r="10" spans="1:4" ht="24.95" customHeight="1" x14ac:dyDescent="0.25">
      <c r="A10" s="68">
        <v>2820111</v>
      </c>
      <c r="B10" s="65" t="s">
        <v>234</v>
      </c>
      <c r="C10" s="63" t="s">
        <v>332</v>
      </c>
      <c r="D10" s="84"/>
    </row>
    <row r="11" spans="1:4" ht="24.95" customHeight="1" x14ac:dyDescent="0.25">
      <c r="A11" s="68">
        <v>1023139</v>
      </c>
      <c r="B11" s="65" t="s">
        <v>235</v>
      </c>
      <c r="C11" s="63" t="s">
        <v>8</v>
      </c>
      <c r="D11" s="84"/>
    </row>
    <row r="12" spans="1:4" s="102" customFormat="1" ht="24.95" customHeight="1" x14ac:dyDescent="0.25">
      <c r="A12" s="68">
        <v>1021133</v>
      </c>
      <c r="B12" s="65" t="s">
        <v>288</v>
      </c>
      <c r="C12" s="63" t="s">
        <v>8</v>
      </c>
      <c r="D12" s="84"/>
    </row>
    <row r="13" spans="1:4" s="102" customFormat="1" ht="24.95" customHeight="1" x14ac:dyDescent="0.25">
      <c r="A13" s="68">
        <v>2060104</v>
      </c>
      <c r="B13" s="65" t="s">
        <v>237</v>
      </c>
      <c r="C13" s="63" t="s">
        <v>332</v>
      </c>
      <c r="D13" s="84"/>
    </row>
    <row r="14" spans="1:4" s="102" customFormat="1" ht="24.95" customHeight="1" x14ac:dyDescent="0.25">
      <c r="A14" s="68">
        <v>7360116</v>
      </c>
      <c r="B14" s="65" t="s">
        <v>236</v>
      </c>
      <c r="C14" s="63" t="s">
        <v>334</v>
      </c>
      <c r="D14" s="84"/>
    </row>
    <row r="15" spans="1:4" s="102" customFormat="1" ht="24.95" customHeight="1" x14ac:dyDescent="0.25">
      <c r="A15" s="68">
        <v>7361755</v>
      </c>
      <c r="B15" s="65" t="s">
        <v>539</v>
      </c>
      <c r="C15" s="63" t="s">
        <v>332</v>
      </c>
      <c r="D15" s="84"/>
    </row>
    <row r="16" spans="1:4" s="102" customFormat="1" ht="24.95" customHeight="1" x14ac:dyDescent="0.25">
      <c r="A16" s="68">
        <v>7568208</v>
      </c>
      <c r="B16" s="65" t="s">
        <v>505</v>
      </c>
      <c r="C16" s="63" t="s">
        <v>332</v>
      </c>
      <c r="D16" s="84"/>
    </row>
    <row r="17" spans="1:4" s="102" customFormat="1" ht="24.95" customHeight="1" x14ac:dyDescent="0.25">
      <c r="A17" s="68">
        <v>2992814</v>
      </c>
      <c r="B17" s="65" t="s">
        <v>506</v>
      </c>
      <c r="C17" s="63" t="s">
        <v>332</v>
      </c>
      <c r="D17" s="84"/>
    </row>
    <row r="18" spans="1:4" s="102" customFormat="1" ht="24.95" customHeight="1" x14ac:dyDescent="0.25">
      <c r="A18" s="68">
        <v>2361016</v>
      </c>
      <c r="B18" s="65" t="s">
        <v>507</v>
      </c>
      <c r="C18" s="63" t="s">
        <v>332</v>
      </c>
      <c r="D18" s="84"/>
    </row>
    <row r="19" spans="1:4" s="102" customFormat="1" ht="24.95" customHeight="1" x14ac:dyDescent="0.25">
      <c r="A19" s="68">
        <v>2860106</v>
      </c>
      <c r="B19" s="65" t="s">
        <v>508</v>
      </c>
      <c r="C19" s="63" t="s">
        <v>332</v>
      </c>
      <c r="D19" s="84"/>
    </row>
    <row r="20" spans="1:4" s="102" customFormat="1" ht="24.95" customHeight="1" x14ac:dyDescent="0.25">
      <c r="A20" s="68">
        <v>11751219</v>
      </c>
      <c r="B20" s="65" t="s">
        <v>509</v>
      </c>
      <c r="C20" s="63" t="s">
        <v>332</v>
      </c>
      <c r="D20" s="84"/>
    </row>
    <row r="21" spans="1:4" s="102" customFormat="1" ht="24.95" customHeight="1" x14ac:dyDescent="0.25">
      <c r="A21" s="68">
        <v>4353913</v>
      </c>
      <c r="B21" s="65" t="s">
        <v>510</v>
      </c>
      <c r="C21" s="63" t="s">
        <v>332</v>
      </c>
      <c r="D21" s="84"/>
    </row>
    <row r="22" spans="1:4" s="102" customFormat="1" ht="24.95" customHeight="1" x14ac:dyDescent="0.25">
      <c r="A22" s="68">
        <v>4751003</v>
      </c>
      <c r="B22" s="65" t="s">
        <v>511</v>
      </c>
      <c r="C22" s="63" t="s">
        <v>332</v>
      </c>
      <c r="D22" s="84"/>
    </row>
    <row r="23" spans="1:4" s="102" customFormat="1" ht="24.95" customHeight="1" x14ac:dyDescent="0.25">
      <c r="A23" s="68">
        <v>11751218</v>
      </c>
      <c r="B23" s="65" t="s">
        <v>445</v>
      </c>
      <c r="C23" s="63" t="s">
        <v>332</v>
      </c>
      <c r="D23" s="84"/>
    </row>
    <row r="24" spans="1:4" s="102" customFormat="1" ht="24.95" customHeight="1" x14ac:dyDescent="0.25">
      <c r="A24" s="68">
        <v>1020133</v>
      </c>
      <c r="B24" s="65" t="s">
        <v>238</v>
      </c>
      <c r="C24" s="63" t="s">
        <v>8</v>
      </c>
      <c r="D24" s="84"/>
    </row>
    <row r="25" spans="1:4" s="102" customFormat="1" ht="24.95" customHeight="1" x14ac:dyDescent="0.25">
      <c r="A25" s="68">
        <v>2795203</v>
      </c>
      <c r="B25" s="65" t="s">
        <v>239</v>
      </c>
      <c r="C25" s="63" t="s">
        <v>332</v>
      </c>
      <c r="D25" s="84"/>
    </row>
    <row r="26" spans="1:4" s="102" customFormat="1" ht="24.95" customHeight="1" x14ac:dyDescent="0.25">
      <c r="A26" s="68">
        <v>2795352</v>
      </c>
      <c r="B26" s="65" t="s">
        <v>240</v>
      </c>
      <c r="C26" s="63" t="s">
        <v>332</v>
      </c>
      <c r="D26" s="84"/>
    </row>
    <row r="27" spans="1:4" s="102" customFormat="1" ht="24.95" customHeight="1" x14ac:dyDescent="0.25">
      <c r="A27" s="68">
        <v>2056201</v>
      </c>
      <c r="B27" s="65" t="s">
        <v>241</v>
      </c>
      <c r="C27" s="63" t="s">
        <v>332</v>
      </c>
      <c r="D27" s="84"/>
    </row>
    <row r="28" spans="1:4" s="102" customFormat="1" ht="24.95" customHeight="1" x14ac:dyDescent="0.25">
      <c r="A28" s="68">
        <v>2785667</v>
      </c>
      <c r="B28" s="65" t="s">
        <v>243</v>
      </c>
      <c r="C28" s="63" t="s">
        <v>332</v>
      </c>
      <c r="D28" s="84"/>
    </row>
    <row r="29" spans="1:4" s="102" customFormat="1" ht="24.95" customHeight="1" x14ac:dyDescent="0.25">
      <c r="A29" s="68">
        <v>1020127</v>
      </c>
      <c r="B29" s="65" t="s">
        <v>242</v>
      </c>
      <c r="C29" s="63" t="s">
        <v>8</v>
      </c>
      <c r="D29" s="84"/>
    </row>
    <row r="30" spans="1:4" s="102" customFormat="1" ht="24.95" customHeight="1" x14ac:dyDescent="0.25">
      <c r="A30" s="68">
        <v>1310441</v>
      </c>
      <c r="B30" s="65" t="s">
        <v>251</v>
      </c>
      <c r="C30" s="63" t="s">
        <v>8</v>
      </c>
      <c r="D30" s="84"/>
    </row>
    <row r="31" spans="1:4" s="102" customFormat="1" ht="24.95" customHeight="1" x14ac:dyDescent="0.25">
      <c r="A31" s="68">
        <v>1310443</v>
      </c>
      <c r="B31" s="65" t="s">
        <v>514</v>
      </c>
      <c r="C31" s="63" t="s">
        <v>8</v>
      </c>
      <c r="D31" s="84"/>
    </row>
    <row r="32" spans="1:4" s="102" customFormat="1" ht="24.95" customHeight="1" x14ac:dyDescent="0.25">
      <c r="A32" s="68">
        <v>1320441</v>
      </c>
      <c r="B32" s="65" t="s">
        <v>515</v>
      </c>
      <c r="C32" s="63" t="s">
        <v>8</v>
      </c>
      <c r="D32" s="84"/>
    </row>
    <row r="33" spans="1:4" s="102" customFormat="1" ht="24.95" customHeight="1" x14ac:dyDescent="0.25">
      <c r="A33" s="68">
        <v>1014144</v>
      </c>
      <c r="B33" s="65" t="s">
        <v>516</v>
      </c>
      <c r="C33" s="63" t="s">
        <v>8</v>
      </c>
      <c r="D33" s="84"/>
    </row>
    <row r="34" spans="1:4" s="102" customFormat="1" ht="24.95" customHeight="1" x14ac:dyDescent="0.25">
      <c r="A34" s="68">
        <v>1014141</v>
      </c>
      <c r="B34" s="65" t="s">
        <v>252</v>
      </c>
      <c r="C34" s="63" t="s">
        <v>8</v>
      </c>
      <c r="D34" s="84"/>
    </row>
    <row r="35" spans="1:4" s="102" customFormat="1" ht="24.95" customHeight="1" x14ac:dyDescent="0.25">
      <c r="A35" s="68">
        <v>1103641</v>
      </c>
      <c r="B35" s="65" t="s">
        <v>259</v>
      </c>
      <c r="C35" s="63" t="s">
        <v>8</v>
      </c>
      <c r="D35" s="84"/>
    </row>
    <row r="36" spans="1:4" s="102" customFormat="1" ht="24.95" customHeight="1" x14ac:dyDescent="0.25">
      <c r="A36" s="68">
        <v>1103642</v>
      </c>
      <c r="B36" s="65" t="s">
        <v>260</v>
      </c>
      <c r="C36" s="63" t="s">
        <v>8</v>
      </c>
      <c r="D36" s="84"/>
    </row>
    <row r="37" spans="1:4" s="102" customFormat="1" ht="24.95" customHeight="1" x14ac:dyDescent="0.25">
      <c r="A37" s="68">
        <v>1103643</v>
      </c>
      <c r="B37" s="65" t="s">
        <v>261</v>
      </c>
      <c r="C37" s="63" t="s">
        <v>8</v>
      </c>
      <c r="D37" s="84"/>
    </row>
    <row r="38" spans="1:4" ht="24.95" customHeight="1" x14ac:dyDescent="0.25">
      <c r="A38" s="68">
        <v>2820101</v>
      </c>
      <c r="B38" s="65" t="s">
        <v>266</v>
      </c>
      <c r="C38" s="63" t="s">
        <v>332</v>
      </c>
      <c r="D38" s="84"/>
    </row>
    <row r="39" spans="1:4" ht="24.95" customHeight="1" x14ac:dyDescent="0.25">
      <c r="A39" s="68">
        <v>2010502</v>
      </c>
      <c r="B39" s="65" t="s">
        <v>264</v>
      </c>
      <c r="C39" s="63" t="s">
        <v>332</v>
      </c>
      <c r="D39" s="84"/>
    </row>
    <row r="40" spans="1:4" ht="24.95" customHeight="1" x14ac:dyDescent="0.25">
      <c r="A40" s="68">
        <v>2817102</v>
      </c>
      <c r="B40" s="65" t="s">
        <v>517</v>
      </c>
      <c r="C40" s="63" t="s">
        <v>332</v>
      </c>
      <c r="D40" s="84"/>
    </row>
    <row r="41" spans="1:4" ht="24.95" customHeight="1" x14ac:dyDescent="0.25">
      <c r="A41" s="68">
        <v>2280141</v>
      </c>
      <c r="B41" s="65" t="s">
        <v>265</v>
      </c>
      <c r="C41" s="63" t="s">
        <v>332</v>
      </c>
      <c r="D41" s="84"/>
    </row>
    <row r="42" spans="1:4" ht="24.95" customHeight="1" x14ac:dyDescent="0.25">
      <c r="A42" s="68">
        <v>2820102</v>
      </c>
      <c r="B42" s="65" t="s">
        <v>263</v>
      </c>
      <c r="C42" s="63" t="s">
        <v>332</v>
      </c>
      <c r="D42" s="84"/>
    </row>
    <row r="43" spans="1:4" ht="24.95" customHeight="1" x14ac:dyDescent="0.25">
      <c r="A43" s="68">
        <v>2817101</v>
      </c>
      <c r="B43" s="65" t="s">
        <v>268</v>
      </c>
      <c r="C43" s="63" t="s">
        <v>332</v>
      </c>
      <c r="D43" s="84"/>
    </row>
    <row r="44" spans="1:4" ht="24.95" customHeight="1" x14ac:dyDescent="0.25">
      <c r="A44" s="68">
        <v>2280142</v>
      </c>
      <c r="B44" s="65" t="s">
        <v>269</v>
      </c>
      <c r="C44" s="63" t="s">
        <v>332</v>
      </c>
      <c r="D44" s="84"/>
    </row>
    <row r="45" spans="1:4" ht="24.95" customHeight="1" x14ac:dyDescent="0.25">
      <c r="A45" s="68">
        <v>1012137</v>
      </c>
      <c r="B45" s="65" t="s">
        <v>267</v>
      </c>
      <c r="C45" s="63" t="s">
        <v>8</v>
      </c>
      <c r="D45" s="84"/>
    </row>
    <row r="46" spans="1:4" ht="24.95" customHeight="1" x14ac:dyDescent="0.25">
      <c r="A46" s="68">
        <v>1012301</v>
      </c>
      <c r="B46" s="65" t="s">
        <v>229</v>
      </c>
      <c r="C46" s="63" t="s">
        <v>8</v>
      </c>
      <c r="D46" s="84"/>
    </row>
    <row r="47" spans="1:4" ht="24.95" customHeight="1" x14ac:dyDescent="0.25">
      <c r="A47" s="68">
        <v>2344035</v>
      </c>
      <c r="B47" s="65" t="s">
        <v>255</v>
      </c>
      <c r="C47" s="63" t="s">
        <v>332</v>
      </c>
      <c r="D47" s="84"/>
    </row>
    <row r="48" spans="1:4" ht="24.95" customHeight="1" x14ac:dyDescent="0.25">
      <c r="A48" s="68">
        <v>2344046</v>
      </c>
      <c r="B48" s="65" t="s">
        <v>518</v>
      </c>
      <c r="C48" s="63" t="s">
        <v>332</v>
      </c>
      <c r="D48" s="84"/>
    </row>
    <row r="49" spans="1:4" ht="24.95" customHeight="1" x14ac:dyDescent="0.25">
      <c r="A49" s="68">
        <v>2815204</v>
      </c>
      <c r="B49" s="65" t="s">
        <v>272</v>
      </c>
      <c r="C49" s="63" t="s">
        <v>332</v>
      </c>
      <c r="D49" s="84"/>
    </row>
    <row r="50" spans="1:4" ht="24.95" customHeight="1" x14ac:dyDescent="0.25">
      <c r="A50" s="68">
        <v>2010311</v>
      </c>
      <c r="B50" s="65" t="s">
        <v>273</v>
      </c>
      <c r="C50" s="63" t="s">
        <v>332</v>
      </c>
      <c r="D50" s="84"/>
    </row>
    <row r="51" spans="1:4" ht="24.95" customHeight="1" x14ac:dyDescent="0.25">
      <c r="A51" s="68">
        <v>2815104</v>
      </c>
      <c r="B51" s="65" t="s">
        <v>274</v>
      </c>
      <c r="C51" s="63" t="s">
        <v>332</v>
      </c>
      <c r="D51" s="84"/>
    </row>
    <row r="52" spans="1:4" ht="24.95" customHeight="1" x14ac:dyDescent="0.25">
      <c r="A52" s="68">
        <v>2820152</v>
      </c>
      <c r="B52" s="65" t="s">
        <v>275</v>
      </c>
      <c r="C52" s="63" t="s">
        <v>332</v>
      </c>
      <c r="D52" s="84"/>
    </row>
    <row r="53" spans="1:4" ht="24.95" customHeight="1" x14ac:dyDescent="0.25">
      <c r="A53" s="68">
        <v>2010152</v>
      </c>
      <c r="B53" s="65" t="s">
        <v>228</v>
      </c>
      <c r="C53" s="63" t="s">
        <v>332</v>
      </c>
      <c r="D53" s="84"/>
    </row>
    <row r="54" spans="1:4" ht="24.95" customHeight="1" x14ac:dyDescent="0.25">
      <c r="A54" s="68">
        <v>2110114</v>
      </c>
      <c r="B54" s="65" t="s">
        <v>230</v>
      </c>
      <c r="C54" s="63" t="s">
        <v>332</v>
      </c>
      <c r="D54" s="84"/>
    </row>
    <row r="55" spans="1:4" ht="24.95" customHeight="1" x14ac:dyDescent="0.25">
      <c r="A55" s="68">
        <v>2820151</v>
      </c>
      <c r="B55" s="65" t="s">
        <v>227</v>
      </c>
      <c r="C55" s="63" t="s">
        <v>332</v>
      </c>
      <c r="D55" s="84"/>
    </row>
    <row r="56" spans="1:4" ht="24.95" customHeight="1" x14ac:dyDescent="0.25">
      <c r="A56" s="68">
        <v>2831830</v>
      </c>
      <c r="B56" s="65" t="s">
        <v>325</v>
      </c>
      <c r="C56" s="63" t="s">
        <v>332</v>
      </c>
      <c r="D56" s="84"/>
    </row>
    <row r="57" spans="1:4" ht="24.95" customHeight="1" x14ac:dyDescent="0.25">
      <c r="A57" s="68">
        <v>2871060</v>
      </c>
      <c r="B57" s="65" t="s">
        <v>326</v>
      </c>
      <c r="C57" s="63" t="s">
        <v>332</v>
      </c>
      <c r="D57" s="84"/>
    </row>
    <row r="58" spans="1:4" ht="24.95" customHeight="1" x14ac:dyDescent="0.25">
      <c r="A58" s="68">
        <v>2814170</v>
      </c>
      <c r="B58" s="65" t="s">
        <v>322</v>
      </c>
      <c r="C58" s="63" t="s">
        <v>332</v>
      </c>
      <c r="D58" s="84"/>
    </row>
    <row r="59" spans="1:4" ht="24.95" customHeight="1" x14ac:dyDescent="0.25">
      <c r="A59" s="68">
        <v>2010360</v>
      </c>
      <c r="B59" s="65" t="s">
        <v>319</v>
      </c>
      <c r="C59" s="63" t="s">
        <v>332</v>
      </c>
      <c r="D59" s="84"/>
    </row>
    <row r="60" spans="1:4" ht="24.95" customHeight="1" x14ac:dyDescent="0.25">
      <c r="A60" s="68">
        <v>2820191</v>
      </c>
      <c r="B60" s="65" t="s">
        <v>324</v>
      </c>
      <c r="C60" s="63" t="s">
        <v>332</v>
      </c>
      <c r="D60" s="84"/>
    </row>
    <row r="61" spans="1:4" ht="24.95" customHeight="1" x14ac:dyDescent="0.25">
      <c r="A61" s="68">
        <v>2988216</v>
      </c>
      <c r="B61" s="65" t="s">
        <v>271</v>
      </c>
      <c r="C61" s="63" t="s">
        <v>332</v>
      </c>
      <c r="D61" s="84"/>
    </row>
    <row r="62" spans="1:4" ht="24.95" customHeight="1" x14ac:dyDescent="0.25">
      <c r="A62" s="68">
        <v>2810102</v>
      </c>
      <c r="B62" s="65" t="s">
        <v>283</v>
      </c>
      <c r="C62" s="63" t="s">
        <v>332</v>
      </c>
      <c r="D62" s="84"/>
    </row>
    <row r="63" spans="1:4" ht="24.95" customHeight="1" x14ac:dyDescent="0.25">
      <c r="A63" s="68">
        <v>2371240</v>
      </c>
      <c r="B63" s="65" t="s">
        <v>323</v>
      </c>
      <c r="C63" s="63" t="s">
        <v>332</v>
      </c>
      <c r="D63" s="84"/>
    </row>
    <row r="64" spans="1:4" ht="24.95" customHeight="1" x14ac:dyDescent="0.25">
      <c r="A64" s="68">
        <v>2371241</v>
      </c>
      <c r="B64" s="65" t="s">
        <v>321</v>
      </c>
      <c r="C64" s="63" t="s">
        <v>332</v>
      </c>
      <c r="D64" s="84"/>
    </row>
    <row r="65" spans="1:4" ht="24.95" customHeight="1" x14ac:dyDescent="0.25">
      <c r="A65" s="68">
        <v>11182590</v>
      </c>
      <c r="B65" s="65" t="s">
        <v>320</v>
      </c>
      <c r="C65" s="63" t="s">
        <v>332</v>
      </c>
      <c r="D65" s="84"/>
    </row>
    <row r="66" spans="1:4" ht="24.95" customHeight="1" x14ac:dyDescent="0.25">
      <c r="A66" s="68">
        <v>2052244</v>
      </c>
      <c r="B66" s="65" t="s">
        <v>256</v>
      </c>
      <c r="C66" s="63" t="s">
        <v>332</v>
      </c>
      <c r="D66" s="84"/>
    </row>
    <row r="67" spans="1:4" ht="24.95" customHeight="1" x14ac:dyDescent="0.25">
      <c r="A67" s="68">
        <v>2830105</v>
      </c>
      <c r="B67" s="65" t="s">
        <v>519</v>
      </c>
      <c r="C67" s="63" t="s">
        <v>332</v>
      </c>
      <c r="D67" s="84"/>
    </row>
    <row r="68" spans="1:4" ht="24.95" customHeight="1" x14ac:dyDescent="0.25">
      <c r="A68" s="68">
        <v>2820190</v>
      </c>
      <c r="B68" s="65" t="s">
        <v>327</v>
      </c>
      <c r="C68" s="63" t="s">
        <v>332</v>
      </c>
      <c r="D68" s="84"/>
    </row>
    <row r="69" spans="1:4" ht="24.95" customHeight="1" x14ac:dyDescent="0.25">
      <c r="A69" s="68">
        <v>2831820</v>
      </c>
      <c r="B69" s="65" t="s">
        <v>328</v>
      </c>
      <c r="C69" s="63" t="s">
        <v>332</v>
      </c>
      <c r="D69" s="84"/>
    </row>
    <row r="70" spans="1:4" ht="24.95" customHeight="1" x14ac:dyDescent="0.25">
      <c r="A70" s="68">
        <v>2121020</v>
      </c>
      <c r="B70" s="65" t="s">
        <v>329</v>
      </c>
      <c r="C70" s="63" t="s">
        <v>332</v>
      </c>
      <c r="D70" s="84"/>
    </row>
    <row r="71" spans="1:4" ht="24.95" customHeight="1" x14ac:dyDescent="0.25">
      <c r="A71" s="68">
        <v>2342501</v>
      </c>
      <c r="B71" s="65" t="s">
        <v>330</v>
      </c>
      <c r="C71" s="63" t="s">
        <v>332</v>
      </c>
      <c r="D71" s="84"/>
    </row>
    <row r="72" spans="1:4" ht="24.95" customHeight="1" x14ac:dyDescent="0.25">
      <c r="A72" s="68">
        <v>2802001</v>
      </c>
      <c r="B72" s="65" t="s">
        <v>276</v>
      </c>
      <c r="C72" s="63" t="s">
        <v>332</v>
      </c>
      <c r="D72" s="84"/>
    </row>
    <row r="73" spans="1:4" ht="24.95" customHeight="1" x14ac:dyDescent="0.25">
      <c r="A73" s="68">
        <v>2831620</v>
      </c>
      <c r="B73" s="65" t="s">
        <v>277</v>
      </c>
      <c r="C73" s="63" t="s">
        <v>332</v>
      </c>
      <c r="D73" s="84"/>
    </row>
    <row r="74" spans="1:4" ht="24.95" customHeight="1" x14ac:dyDescent="0.25">
      <c r="A74" s="68">
        <v>2820642</v>
      </c>
      <c r="B74" s="65" t="s">
        <v>278</v>
      </c>
      <c r="C74" s="63" t="s">
        <v>332</v>
      </c>
      <c r="D74" s="84"/>
    </row>
    <row r="75" spans="1:4" ht="24.95" customHeight="1" x14ac:dyDescent="0.25">
      <c r="A75" s="68">
        <v>2820112</v>
      </c>
      <c r="B75" s="65" t="s">
        <v>270</v>
      </c>
      <c r="C75" s="63" t="s">
        <v>332</v>
      </c>
      <c r="D75" s="84"/>
    </row>
    <row r="76" spans="1:4" ht="24.95" customHeight="1" x14ac:dyDescent="0.25">
      <c r="A76" s="68">
        <v>2901620</v>
      </c>
      <c r="B76" s="65" t="s">
        <v>279</v>
      </c>
      <c r="C76" s="63" t="s">
        <v>332</v>
      </c>
      <c r="D76" s="84"/>
    </row>
    <row r="77" spans="1:4" ht="24.95" customHeight="1" x14ac:dyDescent="0.25">
      <c r="A77" s="68">
        <v>2901320</v>
      </c>
      <c r="B77" s="65" t="s">
        <v>280</v>
      </c>
      <c r="C77" s="63" t="s">
        <v>332</v>
      </c>
      <c r="D77" s="84"/>
    </row>
    <row r="78" spans="1:4" ht="24.95" customHeight="1" x14ac:dyDescent="0.25">
      <c r="A78" s="68">
        <v>2814160</v>
      </c>
      <c r="B78" s="65" t="s">
        <v>281</v>
      </c>
      <c r="C78" s="63" t="s">
        <v>332</v>
      </c>
      <c r="D78" s="84"/>
    </row>
    <row r="79" spans="1:4" ht="24.95" customHeight="1" x14ac:dyDescent="0.25">
      <c r="A79" s="68">
        <v>2980680</v>
      </c>
      <c r="B79" s="65" t="s">
        <v>282</v>
      </c>
      <c r="C79" s="63" t="s">
        <v>332</v>
      </c>
      <c r="D79" s="84"/>
    </row>
    <row r="80" spans="1:4" ht="24.95" customHeight="1" x14ac:dyDescent="0.25">
      <c r="A80" s="68">
        <v>2851630</v>
      </c>
      <c r="B80" s="65" t="s">
        <v>284</v>
      </c>
      <c r="C80" s="63" t="s">
        <v>332</v>
      </c>
      <c r="D80" s="84"/>
    </row>
    <row r="81" spans="1:4" ht="24.95" customHeight="1" x14ac:dyDescent="0.25">
      <c r="A81" s="68">
        <v>2831610</v>
      </c>
      <c r="B81" s="65" t="s">
        <v>285</v>
      </c>
      <c r="C81" s="63" t="s">
        <v>332</v>
      </c>
      <c r="D81" s="84"/>
    </row>
    <row r="82" spans="1:4" ht="24.95" customHeight="1" x14ac:dyDescent="0.25">
      <c r="A82" s="68">
        <v>2342750</v>
      </c>
      <c r="B82" s="65" t="s">
        <v>520</v>
      </c>
      <c r="C82" s="63" t="s">
        <v>332</v>
      </c>
      <c r="D82" s="84"/>
    </row>
    <row r="83" spans="1:4" ht="24.95" customHeight="1" x14ac:dyDescent="0.25">
      <c r="A83" s="68">
        <v>2119960</v>
      </c>
      <c r="B83" s="65" t="s">
        <v>521</v>
      </c>
      <c r="C83" s="63" t="s">
        <v>332</v>
      </c>
      <c r="D83" s="84"/>
    </row>
    <row r="84" spans="1:4" ht="24.95" customHeight="1" x14ac:dyDescent="0.25">
      <c r="A84" s="68">
        <v>2802401</v>
      </c>
      <c r="B84" s="65" t="s">
        <v>286</v>
      </c>
      <c r="C84" s="63" t="s">
        <v>332</v>
      </c>
      <c r="D84" s="84"/>
    </row>
    <row r="85" spans="1:4" ht="24.95" customHeight="1" x14ac:dyDescent="0.25">
      <c r="A85" s="68">
        <v>2831607</v>
      </c>
      <c r="B85" s="65" t="s">
        <v>314</v>
      </c>
      <c r="C85" s="63" t="s">
        <v>332</v>
      </c>
      <c r="D85" s="84"/>
    </row>
    <row r="86" spans="1:4" ht="24.95" customHeight="1" x14ac:dyDescent="0.25">
      <c r="A86" s="68">
        <v>2984676</v>
      </c>
      <c r="B86" s="65" t="s">
        <v>522</v>
      </c>
      <c r="C86" s="63" t="s">
        <v>332</v>
      </c>
      <c r="D86" s="84"/>
    </row>
    <row r="87" spans="1:4" ht="24.95" customHeight="1" x14ac:dyDescent="0.25">
      <c r="A87" s="68">
        <v>2901614</v>
      </c>
      <c r="B87" s="65" t="s">
        <v>523</v>
      </c>
      <c r="C87" s="63" t="s">
        <v>332</v>
      </c>
      <c r="D87" s="84"/>
    </row>
    <row r="88" spans="1:4" ht="24.95" customHeight="1" x14ac:dyDescent="0.25">
      <c r="A88" s="68">
        <v>2543150</v>
      </c>
      <c r="B88" s="65" t="s">
        <v>287</v>
      </c>
      <c r="C88" s="63" t="s">
        <v>332</v>
      </c>
      <c r="D88" s="84"/>
    </row>
    <row r="89" spans="1:4" ht="24.95" customHeight="1" x14ac:dyDescent="0.25">
      <c r="A89" s="68">
        <v>4370502</v>
      </c>
      <c r="B89" s="65" t="s">
        <v>331</v>
      </c>
      <c r="C89" s="63" t="s">
        <v>332</v>
      </c>
      <c r="D89" s="84"/>
    </row>
    <row r="90" spans="1:4" ht="24.95" customHeight="1" x14ac:dyDescent="0.25">
      <c r="A90" s="68">
        <v>2282003</v>
      </c>
      <c r="B90" s="65" t="s">
        <v>289</v>
      </c>
      <c r="C90" s="63" t="s">
        <v>332</v>
      </c>
      <c r="D90" s="84"/>
    </row>
    <row r="91" spans="1:4" ht="24.95" customHeight="1" x14ac:dyDescent="0.25">
      <c r="A91" s="68">
        <v>1015206</v>
      </c>
      <c r="B91" s="65" t="s">
        <v>290</v>
      </c>
      <c r="C91" s="63" t="s">
        <v>8</v>
      </c>
      <c r="D91" s="84"/>
    </row>
    <row r="92" spans="1:4" ht="24.95" customHeight="1" x14ac:dyDescent="0.25">
      <c r="A92" s="68">
        <v>2010703</v>
      </c>
      <c r="B92" s="65" t="s">
        <v>291</v>
      </c>
      <c r="C92" s="63" t="s">
        <v>332</v>
      </c>
      <c r="D92" s="84"/>
    </row>
    <row r="93" spans="1:4" ht="24.95" customHeight="1" x14ac:dyDescent="0.25">
      <c r="A93" s="68">
        <v>2795351</v>
      </c>
      <c r="B93" s="65" t="s">
        <v>524</v>
      </c>
      <c r="C93" s="63" t="s">
        <v>332</v>
      </c>
      <c r="D93" s="84"/>
    </row>
    <row r="94" spans="1:4" ht="24.95" customHeight="1" x14ac:dyDescent="0.25">
      <c r="A94" s="68">
        <v>6601403</v>
      </c>
      <c r="B94" s="65" t="s">
        <v>299</v>
      </c>
      <c r="C94" s="63" t="s">
        <v>332</v>
      </c>
      <c r="D94" s="84"/>
    </row>
    <row r="95" spans="1:4" ht="24.95" customHeight="1" x14ac:dyDescent="0.25">
      <c r="A95" s="68">
        <v>7027303</v>
      </c>
      <c r="B95" s="65" t="s">
        <v>300</v>
      </c>
      <c r="C95" s="63" t="s">
        <v>124</v>
      </c>
      <c r="D95" s="84"/>
    </row>
    <row r="96" spans="1:4" ht="24.95" customHeight="1" x14ac:dyDescent="0.25">
      <c r="A96" s="68">
        <v>7543001</v>
      </c>
      <c r="B96" s="65" t="s">
        <v>301</v>
      </c>
      <c r="C96" s="63" t="s">
        <v>124</v>
      </c>
      <c r="D96" s="84"/>
    </row>
    <row r="97" spans="1:4" ht="24.95" customHeight="1" x14ac:dyDescent="0.25">
      <c r="A97" s="68">
        <v>7011505</v>
      </c>
      <c r="B97" s="65" t="s">
        <v>302</v>
      </c>
      <c r="C97" s="63" t="s">
        <v>332</v>
      </c>
      <c r="D97" s="84"/>
    </row>
    <row r="98" spans="1:4" ht="24.95" customHeight="1" x14ac:dyDescent="0.25">
      <c r="A98" s="68">
        <v>7020104</v>
      </c>
      <c r="B98" s="65" t="s">
        <v>303</v>
      </c>
      <c r="C98" s="63" t="s">
        <v>124</v>
      </c>
      <c r="D98" s="84"/>
    </row>
    <row r="99" spans="1:4" ht="24.95" customHeight="1" x14ac:dyDescent="0.25">
      <c r="A99" s="68">
        <v>2460410</v>
      </c>
      <c r="B99" s="65" t="s">
        <v>525</v>
      </c>
      <c r="C99" s="63" t="s">
        <v>332</v>
      </c>
      <c r="D99" s="84"/>
    </row>
    <row r="100" spans="1:4" ht="24.95" customHeight="1" x14ac:dyDescent="0.25">
      <c r="A100" s="68">
        <v>2460512</v>
      </c>
      <c r="B100" s="65" t="s">
        <v>526</v>
      </c>
      <c r="C100" s="63" t="s">
        <v>332</v>
      </c>
      <c r="D100" s="84"/>
    </row>
    <row r="101" spans="1:4" ht="24.95" customHeight="1" x14ac:dyDescent="0.25">
      <c r="A101" s="68">
        <v>2280541</v>
      </c>
      <c r="B101" s="65" t="s">
        <v>254</v>
      </c>
      <c r="C101" s="63" t="s">
        <v>332</v>
      </c>
      <c r="D101" s="84"/>
    </row>
    <row r="102" spans="1:4" ht="24.95" customHeight="1" x14ac:dyDescent="0.25">
      <c r="A102" s="68">
        <v>2280542</v>
      </c>
      <c r="B102" s="65" t="s">
        <v>527</v>
      </c>
      <c r="C102" s="63" t="s">
        <v>332</v>
      </c>
      <c r="D102" s="84"/>
    </row>
    <row r="103" spans="1:4" ht="24.95" customHeight="1" x14ac:dyDescent="0.25">
      <c r="A103" s="68">
        <v>2280543</v>
      </c>
      <c r="B103" s="65" t="s">
        <v>528</v>
      </c>
      <c r="C103" s="63" t="s">
        <v>332</v>
      </c>
      <c r="D103" s="84"/>
    </row>
    <row r="104" spans="1:4" ht="24.95" customHeight="1" x14ac:dyDescent="0.25">
      <c r="A104" s="68">
        <v>2280644</v>
      </c>
      <c r="B104" s="65" t="s">
        <v>529</v>
      </c>
      <c r="C104" s="63" t="s">
        <v>332</v>
      </c>
      <c r="D104" s="84"/>
    </row>
    <row r="105" spans="1:4" ht="24.95" customHeight="1" x14ac:dyDescent="0.25">
      <c r="A105" s="68">
        <v>2280641</v>
      </c>
      <c r="B105" s="65" t="s">
        <v>253</v>
      </c>
      <c r="C105" s="63" t="s">
        <v>332</v>
      </c>
      <c r="D105" s="84"/>
    </row>
    <row r="106" spans="1:4" ht="24.95" customHeight="1" x14ac:dyDescent="0.25">
      <c r="A106" s="68">
        <v>2351618</v>
      </c>
      <c r="B106" s="65" t="s">
        <v>540</v>
      </c>
      <c r="C106" s="63" t="s">
        <v>332</v>
      </c>
      <c r="D106" s="84"/>
    </row>
    <row r="107" spans="1:4" ht="24.95" customHeight="1" x14ac:dyDescent="0.25">
      <c r="A107" s="68">
        <v>1011135</v>
      </c>
      <c r="B107" s="65" t="s">
        <v>307</v>
      </c>
      <c r="C107" s="63" t="s">
        <v>8</v>
      </c>
      <c r="D107" s="84"/>
    </row>
    <row r="108" spans="1:4" ht="24.95" customHeight="1" x14ac:dyDescent="0.25">
      <c r="A108" s="68">
        <v>2351655</v>
      </c>
      <c r="B108" s="65" t="s">
        <v>449</v>
      </c>
      <c r="C108" s="63" t="s">
        <v>332</v>
      </c>
      <c r="D108" s="84"/>
    </row>
    <row r="109" spans="1:4" ht="24.95" customHeight="1" x14ac:dyDescent="0.25">
      <c r="A109" s="68">
        <v>11890109</v>
      </c>
      <c r="B109" s="65" t="s">
        <v>297</v>
      </c>
      <c r="C109" s="63" t="s">
        <v>332</v>
      </c>
      <c r="D109" s="84"/>
    </row>
    <row r="110" spans="1:4" ht="24.95" customHeight="1" x14ac:dyDescent="0.25">
      <c r="A110" s="68">
        <v>2621182</v>
      </c>
      <c r="B110" s="65" t="s">
        <v>450</v>
      </c>
      <c r="C110" s="63" t="s">
        <v>332</v>
      </c>
      <c r="D110" s="84"/>
    </row>
    <row r="111" spans="1:4" ht="24.95" customHeight="1" x14ac:dyDescent="0.25">
      <c r="A111" s="68">
        <v>2621102</v>
      </c>
      <c r="B111" s="65" t="s">
        <v>451</v>
      </c>
      <c r="C111" s="63" t="s">
        <v>332</v>
      </c>
      <c r="D111" s="84"/>
    </row>
    <row r="112" spans="1:4" ht="24.95" customHeight="1" x14ac:dyDescent="0.25">
      <c r="A112" s="68">
        <v>2621104</v>
      </c>
      <c r="B112" s="65" t="s">
        <v>530</v>
      </c>
      <c r="C112" s="63" t="s">
        <v>332</v>
      </c>
      <c r="D112" s="84"/>
    </row>
    <row r="113" spans="1:4" ht="24.95" customHeight="1" x14ac:dyDescent="0.25">
      <c r="A113" s="68">
        <v>2621108</v>
      </c>
      <c r="B113" s="65" t="s">
        <v>452</v>
      </c>
      <c r="C113" s="63" t="s">
        <v>332</v>
      </c>
      <c r="D113" s="84"/>
    </row>
    <row r="114" spans="1:4" ht="24.95" customHeight="1" x14ac:dyDescent="0.25">
      <c r="A114" s="68">
        <v>2621110</v>
      </c>
      <c r="B114" s="65" t="s">
        <v>531</v>
      </c>
      <c r="C114" s="63" t="s">
        <v>332</v>
      </c>
      <c r="D114" s="84"/>
    </row>
    <row r="115" spans="1:4" ht="24.95" customHeight="1" x14ac:dyDescent="0.25">
      <c r="A115" s="68">
        <v>2621116</v>
      </c>
      <c r="B115" s="65" t="s">
        <v>532</v>
      </c>
      <c r="C115" s="63" t="s">
        <v>332</v>
      </c>
      <c r="D115" s="84"/>
    </row>
    <row r="116" spans="1:4" ht="24.95" customHeight="1" x14ac:dyDescent="0.25">
      <c r="A116" s="68">
        <v>2635125</v>
      </c>
      <c r="B116" s="65" t="s">
        <v>308</v>
      </c>
      <c r="C116" s="63" t="s">
        <v>332</v>
      </c>
      <c r="D116" s="84"/>
    </row>
    <row r="117" spans="1:4" ht="24.95" customHeight="1" x14ac:dyDescent="0.25">
      <c r="A117" s="68">
        <v>2900814</v>
      </c>
      <c r="B117" s="65" t="s">
        <v>309</v>
      </c>
      <c r="C117" s="63" t="s">
        <v>332</v>
      </c>
      <c r="D117" s="84"/>
    </row>
    <row r="118" spans="1:4" ht="24.95" customHeight="1" x14ac:dyDescent="0.25">
      <c r="A118" s="68">
        <v>2862301</v>
      </c>
      <c r="B118" s="65" t="s">
        <v>310</v>
      </c>
      <c r="C118" s="63" t="s">
        <v>332</v>
      </c>
      <c r="D118" s="84"/>
    </row>
    <row r="119" spans="1:4" ht="24.95" customHeight="1" x14ac:dyDescent="0.25">
      <c r="A119" s="68">
        <v>2624804</v>
      </c>
      <c r="B119" s="65" t="s">
        <v>533</v>
      </c>
      <c r="C119" s="63" t="s">
        <v>332</v>
      </c>
      <c r="D119" s="84"/>
    </row>
    <row r="120" spans="1:4" ht="24.95" customHeight="1" x14ac:dyDescent="0.25">
      <c r="A120" s="68">
        <v>2624806</v>
      </c>
      <c r="B120" s="65" t="s">
        <v>454</v>
      </c>
      <c r="C120" s="63" t="s">
        <v>332</v>
      </c>
      <c r="D120" s="84"/>
    </row>
    <row r="121" spans="1:4" ht="24.95" customHeight="1" x14ac:dyDescent="0.25">
      <c r="A121" s="68">
        <v>2624810</v>
      </c>
      <c r="B121" s="65" t="s">
        <v>455</v>
      </c>
      <c r="C121" s="63" t="s">
        <v>332</v>
      </c>
      <c r="D121" s="84"/>
    </row>
    <row r="122" spans="1:4" ht="24.95" customHeight="1" x14ac:dyDescent="0.25">
      <c r="A122" s="68">
        <v>2624816</v>
      </c>
      <c r="B122" s="65" t="s">
        <v>456</v>
      </c>
      <c r="C122" s="63" t="s">
        <v>332</v>
      </c>
      <c r="D122" s="84"/>
    </row>
    <row r="123" spans="1:4" ht="24.95" customHeight="1" x14ac:dyDescent="0.25">
      <c r="A123" s="68">
        <v>2624821</v>
      </c>
      <c r="B123" s="65" t="s">
        <v>453</v>
      </c>
      <c r="C123" s="63" t="s">
        <v>332</v>
      </c>
      <c r="D123" s="84"/>
    </row>
    <row r="124" spans="1:4" ht="24.95" customHeight="1" x14ac:dyDescent="0.25">
      <c r="A124" s="68">
        <v>2624212</v>
      </c>
      <c r="B124" s="65" t="s">
        <v>296</v>
      </c>
      <c r="C124" s="63" t="s">
        <v>332</v>
      </c>
      <c r="D124" s="84"/>
    </row>
    <row r="125" spans="1:4" ht="24.95" customHeight="1" x14ac:dyDescent="0.25">
      <c r="A125" s="68">
        <v>2601806</v>
      </c>
      <c r="B125" s="65" t="s">
        <v>294</v>
      </c>
      <c r="C125" s="63" t="s">
        <v>332</v>
      </c>
      <c r="D125" s="84"/>
    </row>
    <row r="126" spans="1:4" ht="24.95" customHeight="1" x14ac:dyDescent="0.25">
      <c r="A126" s="68">
        <v>2112042</v>
      </c>
      <c r="B126" s="65" t="s">
        <v>293</v>
      </c>
      <c r="C126" s="63" t="s">
        <v>332</v>
      </c>
      <c r="D126" s="84"/>
    </row>
    <row r="127" spans="1:4" ht="24.95" customHeight="1" x14ac:dyDescent="0.25">
      <c r="A127" s="68">
        <v>2801201</v>
      </c>
      <c r="B127" s="65" t="s">
        <v>312</v>
      </c>
      <c r="C127" s="63" t="s">
        <v>332</v>
      </c>
      <c r="D127" s="84"/>
    </row>
    <row r="128" spans="1:4" ht="24.95" customHeight="1" x14ac:dyDescent="0.25">
      <c r="A128" s="68">
        <v>2801502</v>
      </c>
      <c r="B128" s="65" t="s">
        <v>534</v>
      </c>
      <c r="C128" s="63" t="s">
        <v>332</v>
      </c>
      <c r="D128" s="84"/>
    </row>
    <row r="129" spans="1:4" ht="24.95" customHeight="1" x14ac:dyDescent="0.25">
      <c r="A129" s="68">
        <v>2516122</v>
      </c>
      <c r="B129" s="65" t="s">
        <v>311</v>
      </c>
      <c r="C129" s="63" t="s">
        <v>332</v>
      </c>
      <c r="D129" s="84"/>
    </row>
    <row r="130" spans="1:4" ht="24.95" customHeight="1" x14ac:dyDescent="0.25">
      <c r="A130" s="68">
        <v>2820108</v>
      </c>
      <c r="B130" s="65" t="s">
        <v>295</v>
      </c>
      <c r="C130" s="63" t="s">
        <v>333</v>
      </c>
      <c r="D130" s="84"/>
    </row>
    <row r="131" spans="1:4" ht="24.95" customHeight="1" x14ac:dyDescent="0.25">
      <c r="A131" s="68">
        <v>2515561</v>
      </c>
      <c r="B131" s="65" t="s">
        <v>313</v>
      </c>
      <c r="C131" s="63" t="s">
        <v>332</v>
      </c>
      <c r="D131" s="84"/>
    </row>
    <row r="132" spans="1:4" ht="24.95" customHeight="1" x14ac:dyDescent="0.25">
      <c r="A132" s="68">
        <v>2553163</v>
      </c>
      <c r="B132" s="65" t="s">
        <v>535</v>
      </c>
      <c r="C132" s="63" t="s">
        <v>332</v>
      </c>
      <c r="D132" s="84"/>
    </row>
    <row r="133" spans="1:4" ht="24.95" customHeight="1" x14ac:dyDescent="0.25">
      <c r="A133" s="68">
        <v>2820161</v>
      </c>
      <c r="B133" s="65" t="s">
        <v>292</v>
      </c>
      <c r="C133" s="63" t="s">
        <v>332</v>
      </c>
      <c r="D133" s="84"/>
    </row>
    <row r="134" spans="1:4" ht="24.95" customHeight="1" x14ac:dyDescent="0.25">
      <c r="A134" s="68">
        <v>2840301</v>
      </c>
      <c r="B134" s="65" t="s">
        <v>536</v>
      </c>
      <c r="C134" s="63" t="s">
        <v>332</v>
      </c>
      <c r="D134" s="84"/>
    </row>
    <row r="135" spans="1:4" ht="24.95" customHeight="1" x14ac:dyDescent="0.25">
      <c r="A135" s="68">
        <v>2502523</v>
      </c>
      <c r="B135" s="65" t="s">
        <v>537</v>
      </c>
      <c r="C135" s="63" t="s">
        <v>332</v>
      </c>
      <c r="D135" s="84"/>
    </row>
    <row r="136" spans="1:4" ht="24.95" customHeight="1" x14ac:dyDescent="0.25">
      <c r="A136" s="68">
        <v>11754038</v>
      </c>
      <c r="B136" s="65" t="s">
        <v>463</v>
      </c>
      <c r="C136" s="63" t="s">
        <v>332</v>
      </c>
      <c r="D136" s="84"/>
    </row>
    <row r="137" spans="1:4" ht="24.95" customHeight="1" x14ac:dyDescent="0.25">
      <c r="A137" s="68">
        <v>11752019</v>
      </c>
      <c r="B137" s="65" t="s">
        <v>462</v>
      </c>
      <c r="C137" s="63" t="s">
        <v>332</v>
      </c>
      <c r="D137" s="84"/>
    </row>
    <row r="138" spans="1:4" ht="24.95" customHeight="1" x14ac:dyDescent="0.25">
      <c r="A138" s="68">
        <v>11752319</v>
      </c>
      <c r="B138" s="65" t="s">
        <v>461</v>
      </c>
      <c r="C138" s="63" t="s">
        <v>332</v>
      </c>
      <c r="D138" s="84"/>
    </row>
    <row r="139" spans="1:4" ht="24.95" customHeight="1" x14ac:dyDescent="0.25">
      <c r="A139" s="68">
        <v>2371009</v>
      </c>
      <c r="B139" s="65" t="s">
        <v>315</v>
      </c>
      <c r="C139" s="63" t="s">
        <v>332</v>
      </c>
      <c r="D139" s="84"/>
    </row>
    <row r="140" spans="1:4" ht="24.95" customHeight="1" x14ac:dyDescent="0.25">
      <c r="A140" s="68">
        <v>2852618</v>
      </c>
      <c r="B140" s="65" t="s">
        <v>316</v>
      </c>
      <c r="C140" s="63" t="s">
        <v>332</v>
      </c>
      <c r="D140" s="84"/>
    </row>
    <row r="141" spans="1:4" ht="24.95" customHeight="1" x14ac:dyDescent="0.25">
      <c r="A141" s="68">
        <v>7070430</v>
      </c>
      <c r="B141" s="65" t="s">
        <v>317</v>
      </c>
      <c r="C141" s="63" t="s">
        <v>332</v>
      </c>
      <c r="D141" s="84"/>
    </row>
    <row r="142" spans="1:4" ht="24.95" customHeight="1" x14ac:dyDescent="0.25">
      <c r="A142" s="68">
        <v>2885915</v>
      </c>
      <c r="B142" s="65" t="s">
        <v>318</v>
      </c>
      <c r="C142" s="63" t="s">
        <v>332</v>
      </c>
      <c r="D142" s="84"/>
    </row>
    <row r="143" spans="1:4" ht="24.95" customHeight="1" x14ac:dyDescent="0.25">
      <c r="A143" s="68">
        <v>3017004</v>
      </c>
      <c r="B143" s="65" t="s">
        <v>538</v>
      </c>
      <c r="C143" s="63" t="s">
        <v>332</v>
      </c>
      <c r="D143" s="84"/>
    </row>
    <row r="144" spans="1:4" ht="24.95" customHeight="1" x14ac:dyDescent="0.25">
      <c r="A144" s="68">
        <v>2194839</v>
      </c>
      <c r="B144" s="65" t="s">
        <v>247</v>
      </c>
      <c r="C144" s="63" t="s">
        <v>332</v>
      </c>
      <c r="D144" s="84"/>
    </row>
    <row r="145" spans="1:4" ht="24.95" customHeight="1" x14ac:dyDescent="0.25">
      <c r="A145" s="68">
        <v>3017005</v>
      </c>
      <c r="B145" s="65" t="s">
        <v>457</v>
      </c>
      <c r="C145" s="63" t="s">
        <v>332</v>
      </c>
      <c r="D145" s="84"/>
    </row>
    <row r="146" spans="1:4" ht="24.95" customHeight="1" x14ac:dyDescent="0.25">
      <c r="A146" s="68">
        <v>3017008</v>
      </c>
      <c r="B146" s="65" t="s">
        <v>458</v>
      </c>
      <c r="C146" s="63" t="s">
        <v>332</v>
      </c>
      <c r="D146" s="84"/>
    </row>
    <row r="147" spans="1:4" ht="24.95" customHeight="1" x14ac:dyDescent="0.25">
      <c r="A147" s="68">
        <v>3017012</v>
      </c>
      <c r="B147" s="65" t="s">
        <v>459</v>
      </c>
      <c r="C147" s="63" t="s">
        <v>332</v>
      </c>
      <c r="D147" s="84"/>
    </row>
    <row r="148" spans="1:4" ht="24.95" customHeight="1" x14ac:dyDescent="0.25">
      <c r="A148" s="68">
        <v>2194842</v>
      </c>
      <c r="B148" s="65" t="s">
        <v>446</v>
      </c>
      <c r="C148" s="63" t="s">
        <v>332</v>
      </c>
      <c r="D148" s="84"/>
    </row>
    <row r="149" spans="1:4" ht="24.95" customHeight="1" x14ac:dyDescent="0.25">
      <c r="A149" s="68">
        <v>3017015</v>
      </c>
      <c r="B149" s="65" t="s">
        <v>460</v>
      </c>
      <c r="C149" s="63" t="s">
        <v>332</v>
      </c>
      <c r="D149" s="84"/>
    </row>
    <row r="150" spans="1:4" ht="24.95" customHeight="1" x14ac:dyDescent="0.25">
      <c r="A150" s="68">
        <v>2194844</v>
      </c>
      <c r="B150" s="65" t="s">
        <v>248</v>
      </c>
      <c r="C150" s="63" t="s">
        <v>332</v>
      </c>
      <c r="D150" s="84"/>
    </row>
    <row r="151" spans="1:4" ht="24.95" customHeight="1" x14ac:dyDescent="0.25">
      <c r="A151" s="68">
        <v>2785673</v>
      </c>
      <c r="B151" s="65" t="s">
        <v>244</v>
      </c>
      <c r="C151" s="63" t="s">
        <v>332</v>
      </c>
      <c r="D151" s="84"/>
    </row>
    <row r="152" spans="1:4" ht="24.95" customHeight="1" x14ac:dyDescent="0.25">
      <c r="A152" s="68">
        <v>2785879</v>
      </c>
      <c r="B152" s="65" t="s">
        <v>245</v>
      </c>
      <c r="C152" s="63" t="s">
        <v>332</v>
      </c>
      <c r="D152" s="84"/>
    </row>
    <row r="153" spans="1:4" ht="24.95" customHeight="1" x14ac:dyDescent="0.25">
      <c r="A153" s="68">
        <v>1013139</v>
      </c>
      <c r="B153" s="65" t="s">
        <v>246</v>
      </c>
      <c r="C153" s="63" t="s">
        <v>8</v>
      </c>
      <c r="D153" s="84"/>
    </row>
    <row r="154" spans="1:4" ht="24.95" customHeight="1" x14ac:dyDescent="0.25">
      <c r="A154" s="68">
        <v>1013142</v>
      </c>
      <c r="B154" s="65" t="s">
        <v>512</v>
      </c>
      <c r="C154" s="63" t="s">
        <v>8</v>
      </c>
      <c r="D154" s="84"/>
    </row>
    <row r="155" spans="1:4" ht="24.95" customHeight="1" x14ac:dyDescent="0.25">
      <c r="A155" s="68">
        <v>1013143</v>
      </c>
      <c r="B155" s="65" t="s">
        <v>513</v>
      </c>
      <c r="C155" s="63" t="s">
        <v>8</v>
      </c>
      <c r="D155" s="84"/>
    </row>
    <row r="156" spans="1:4" ht="24.95" customHeight="1" x14ac:dyDescent="0.25">
      <c r="A156" s="68">
        <v>1102237</v>
      </c>
      <c r="B156" s="65" t="s">
        <v>257</v>
      </c>
      <c r="C156" s="63" t="s">
        <v>8</v>
      </c>
      <c r="D156" s="84"/>
    </row>
    <row r="157" spans="1:4" ht="24.95" customHeight="1" x14ac:dyDescent="0.25">
      <c r="A157" s="68">
        <v>1104335</v>
      </c>
      <c r="B157" s="65" t="s">
        <v>262</v>
      </c>
      <c r="C157" s="63" t="s">
        <v>8</v>
      </c>
      <c r="D157" s="84"/>
    </row>
    <row r="158" spans="1:4" ht="24.95" customHeight="1" x14ac:dyDescent="0.25">
      <c r="A158" s="68">
        <v>2422010</v>
      </c>
      <c r="B158" s="65" t="s">
        <v>298</v>
      </c>
      <c r="C158" s="63" t="s">
        <v>332</v>
      </c>
      <c r="D158" s="84"/>
    </row>
    <row r="159" spans="1:4" ht="24.95" customHeight="1" x14ac:dyDescent="0.25">
      <c r="A159" s="68">
        <v>2420410</v>
      </c>
      <c r="B159" s="65" t="s">
        <v>304</v>
      </c>
      <c r="C159" s="63" t="s">
        <v>332</v>
      </c>
      <c r="D159" s="84"/>
    </row>
    <row r="160" spans="1:4" ht="24.95" customHeight="1" x14ac:dyDescent="0.25">
      <c r="A160" s="68">
        <v>2422012</v>
      </c>
      <c r="B160" s="65" t="s">
        <v>305</v>
      </c>
      <c r="C160" s="63" t="s">
        <v>332</v>
      </c>
      <c r="D160" s="84"/>
    </row>
    <row r="161" spans="1:4" ht="24.95" customHeight="1" x14ac:dyDescent="0.25">
      <c r="A161" s="68">
        <v>2420512</v>
      </c>
      <c r="B161" s="65" t="s">
        <v>306</v>
      </c>
      <c r="C161" s="63" t="s">
        <v>332</v>
      </c>
      <c r="D161" s="84"/>
    </row>
    <row r="162" spans="1:4" ht="24.95" customHeight="1" x14ac:dyDescent="0.25">
      <c r="A162" s="68">
        <v>1011139</v>
      </c>
      <c r="B162" s="65" t="s">
        <v>250</v>
      </c>
      <c r="C162" s="63" t="s">
        <v>8</v>
      </c>
      <c r="D162" s="84"/>
    </row>
    <row r="163" spans="1:4" ht="24.95" customHeight="1" x14ac:dyDescent="0.25">
      <c r="A163" s="68">
        <v>1021739</v>
      </c>
      <c r="B163" s="65" t="s">
        <v>258</v>
      </c>
      <c r="C163" s="63" t="s">
        <v>8</v>
      </c>
      <c r="D163" s="84"/>
    </row>
    <row r="164" spans="1:4" ht="24.95" customHeight="1" x14ac:dyDescent="0.25">
      <c r="A164" s="68">
        <v>1011151</v>
      </c>
      <c r="B164" s="65" t="s">
        <v>249</v>
      </c>
      <c r="C164" s="63" t="s">
        <v>8</v>
      </c>
      <c r="D164" s="84"/>
    </row>
    <row r="165" spans="1:4" ht="24.95" customHeight="1" x14ac:dyDescent="0.25">
      <c r="A165" s="68">
        <v>1021754</v>
      </c>
      <c r="B165" s="65" t="s">
        <v>448</v>
      </c>
      <c r="C165" s="63" t="s">
        <v>8</v>
      </c>
      <c r="D165" s="84"/>
    </row>
    <row r="166" spans="1:4" ht="24.95" customHeight="1" x14ac:dyDescent="0.25">
      <c r="A166" s="68">
        <v>1021752</v>
      </c>
      <c r="B166" s="65" t="s">
        <v>447</v>
      </c>
      <c r="C166" s="63" t="s">
        <v>8</v>
      </c>
      <c r="D166" s="84"/>
    </row>
    <row r="167" spans="1:4" ht="24.95" customHeight="1" x14ac:dyDescent="0.25">
      <c r="A167" s="68">
        <v>2820196</v>
      </c>
      <c r="B167" s="65" t="s">
        <v>162</v>
      </c>
      <c r="C167" s="63" t="s">
        <v>332</v>
      </c>
      <c r="D167" s="84"/>
    </row>
    <row r="168" spans="1:4" ht="24.95" customHeight="1" x14ac:dyDescent="0.25">
      <c r="A168" s="68">
        <v>2862110</v>
      </c>
      <c r="B168" s="65" t="s">
        <v>503</v>
      </c>
      <c r="C168" s="63" t="s">
        <v>332</v>
      </c>
      <c r="D168" s="84"/>
    </row>
    <row r="169" spans="1:4" ht="24.95" customHeight="1" x14ac:dyDescent="0.25">
      <c r="A169" s="68">
        <v>2865002</v>
      </c>
      <c r="B169" s="65" t="s">
        <v>504</v>
      </c>
      <c r="C169" s="63" t="s">
        <v>332</v>
      </c>
      <c r="D169" s="84"/>
    </row>
    <row r="170" spans="1:4" ht="24.95" customHeight="1" x14ac:dyDescent="0.25">
      <c r="A170" s="68">
        <v>7537771</v>
      </c>
      <c r="B170" s="65" t="s">
        <v>163</v>
      </c>
      <c r="C170" s="63" t="s">
        <v>332</v>
      </c>
      <c r="D170" s="84"/>
    </row>
    <row r="172" spans="1:4" x14ac:dyDescent="0.25">
      <c r="A172" s="39" t="s">
        <v>349</v>
      </c>
      <c r="B172" s="111" t="str">
        <f>RESUMEN_OFERTA!B10</f>
        <v>XXXXXXXXX</v>
      </c>
      <c r="C172" s="112"/>
      <c r="D172" s="113"/>
    </row>
    <row r="173" spans="1:4" x14ac:dyDescent="0.25">
      <c r="A173" s="39"/>
      <c r="B173" s="15"/>
    </row>
    <row r="174" spans="1:4" x14ac:dyDescent="0.25">
      <c r="A174" s="39"/>
      <c r="B174" s="15"/>
    </row>
    <row r="175" spans="1:4" x14ac:dyDescent="0.25">
      <c r="A175" s="39"/>
      <c r="B175" s="15"/>
    </row>
    <row r="176" spans="1:4" x14ac:dyDescent="0.25">
      <c r="A176" s="39" t="s">
        <v>351</v>
      </c>
      <c r="B176" s="39"/>
    </row>
  </sheetData>
  <sheetProtection algorithmName="SHA-512" hashValue="BlLPvIToUu4G0GldKHuXVU+IJA+Bt+EJgSbW6iMMF/IMChKzw6b/ECCBE0l8VUfPrANFko/AvF1SI0Acg9AuLA==" saltValue="e7M84PwX4+rA3oq+iGoF8A==" spinCount="100000" sheet="1" objects="1" scenarios="1"/>
  <autoFilter ref="A6:D170" xr:uid="{00000000-0009-0000-0000-000006000000}"/>
  <mergeCells count="5">
    <mergeCell ref="A1:D1"/>
    <mergeCell ref="A2:D2"/>
    <mergeCell ref="B3:D3"/>
    <mergeCell ref="B4:D4"/>
    <mergeCell ref="B172:D172"/>
  </mergeCells>
  <conditionalFormatting sqref="A7:A170">
    <cfRule type="duplicateValues" dxfId="0" priority="2"/>
  </conditionalFormatting>
  <printOptions horizontalCentered="1"/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RESUMEN_OFERTA</vt:lpstr>
      <vt:lpstr>BID_MO_DIST_OFERTA</vt:lpstr>
      <vt:lpstr>BID_MO_COM_OFERTA</vt:lpstr>
      <vt:lpstr>BID_ESTR_DIST_OFERTA</vt:lpstr>
      <vt:lpstr>BID_ESTR_COM_OFERTA</vt:lpstr>
      <vt:lpstr>ESTRUCTURAS</vt:lpstr>
      <vt:lpstr>MATERIALES COMERCIAL</vt:lpstr>
      <vt:lpstr>MATERIALES DISTRIBUCIÓN</vt:lpstr>
      <vt:lpstr>MATERIALES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 Adalberto Calpina Molina</dc:creator>
  <cp:lastModifiedBy>Esteban Paul Munoz Saona</cp:lastModifiedBy>
  <cp:lastPrinted>2020-11-05T15:11:57Z</cp:lastPrinted>
  <dcterms:created xsi:type="dcterms:W3CDTF">2016-07-30T14:36:28Z</dcterms:created>
  <dcterms:modified xsi:type="dcterms:W3CDTF">2021-09-11T01:54:56Z</dcterms:modified>
</cp:coreProperties>
</file>